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VzPu do 12 let_dívky" sheetId="1" r:id="rId1"/>
    <sheet name="VzPu do 12 let_chlapci" sheetId="2" r:id="rId2"/>
    <sheet name="VzPu do 14 let_dívky" sheetId="3" r:id="rId3"/>
    <sheet name="VzPu do 14 let_chlapci" sheetId="4" r:id="rId4"/>
  </sheets>
  <definedNames>
    <definedName name="OLE_LINK1" localSheetId="1">'VzPu do 12 let_chlapci'!$C$11</definedName>
  </definedNames>
  <calcPr fullCalcOnLoad="1"/>
</workbook>
</file>

<file path=xl/sharedStrings.xml><?xml version="1.0" encoding="utf-8"?>
<sst xmlns="http://schemas.openxmlformats.org/spreadsheetml/2006/main" count="277" uniqueCount="83">
  <si>
    <t>VÝSLEDKOVÁ LISTINA</t>
  </si>
  <si>
    <t>KRAJSKÁ STŘELECKÁ LIGA MLÁDEŽE - Zlínského kraje</t>
  </si>
  <si>
    <t>VzPu 30 ran vleže do 12 let - dívky</t>
  </si>
  <si>
    <t>1. kolo</t>
  </si>
  <si>
    <t>2. kolo</t>
  </si>
  <si>
    <t>3. kolo</t>
  </si>
  <si>
    <t>4. kolo</t>
  </si>
  <si>
    <t>5. kolo</t>
  </si>
  <si>
    <t>CELKEM</t>
  </si>
  <si>
    <t>Poř.</t>
  </si>
  <si>
    <t>Příjmení, jméno</t>
  </si>
  <si>
    <t>Čís. průk.</t>
  </si>
  <si>
    <t>SSK</t>
  </si>
  <si>
    <t>Ročník</t>
  </si>
  <si>
    <t>1.</t>
  </si>
  <si>
    <t>2.</t>
  </si>
  <si>
    <t>3.</t>
  </si>
  <si>
    <t>C</t>
  </si>
  <si>
    <t>finále</t>
  </si>
  <si>
    <t>N.Č.</t>
  </si>
  <si>
    <t>0210 Uh. Ostroh</t>
  </si>
  <si>
    <t>0551 Nivnice</t>
  </si>
  <si>
    <t>4.</t>
  </si>
  <si>
    <t>0073 Uh. Brod</t>
  </si>
  <si>
    <t>5.</t>
  </si>
  <si>
    <t>6.</t>
  </si>
  <si>
    <t>0386 Březolupy</t>
  </si>
  <si>
    <t>VzPu 30 ran vleže do 12 let - chlapci</t>
  </si>
  <si>
    <t>0887 Trnava</t>
  </si>
  <si>
    <t>7.</t>
  </si>
  <si>
    <t>8.</t>
  </si>
  <si>
    <t>9.</t>
  </si>
  <si>
    <t>10.</t>
  </si>
  <si>
    <t>11.</t>
  </si>
  <si>
    <t>12.</t>
  </si>
  <si>
    <t>Bahula Jan</t>
  </si>
  <si>
    <t>Ondrašík Jakub</t>
  </si>
  <si>
    <t>Hájek Dominik</t>
  </si>
  <si>
    <t>Hendrych Jan</t>
  </si>
  <si>
    <t>Adámková Lucie</t>
  </si>
  <si>
    <t>AVZO Slušovice</t>
  </si>
  <si>
    <t>Procházka Adam</t>
  </si>
  <si>
    <t>Kovařík Lukáš</t>
  </si>
  <si>
    <t>Bečica Dan</t>
  </si>
  <si>
    <t>Hanulík Jan</t>
  </si>
  <si>
    <t>38499</t>
  </si>
  <si>
    <t>VzPu 30 ran vleže do 14 let</t>
  </si>
  <si>
    <t>Ilková Zuzana</t>
  </si>
  <si>
    <t>Matějčný Michal</t>
  </si>
  <si>
    <t>Turčin Vít</t>
  </si>
  <si>
    <t>Matějčný David</t>
  </si>
  <si>
    <t>Daňková Aneta</t>
  </si>
  <si>
    <t>Nemrava David</t>
  </si>
  <si>
    <t>13.</t>
  </si>
  <si>
    <t>2012 - 2013</t>
  </si>
  <si>
    <t>Blaha Matěj</t>
  </si>
  <si>
    <t>Hlaváček Jakub</t>
  </si>
  <si>
    <t>Čajka Petr</t>
  </si>
  <si>
    <t>Dajčarová Sabina</t>
  </si>
  <si>
    <t>ZŠ Šumná</t>
  </si>
  <si>
    <t>Kadlčík Přemysl</t>
  </si>
  <si>
    <t>Burlak Tomáš</t>
  </si>
  <si>
    <t>Střílka Michal</t>
  </si>
  <si>
    <t>Juráková Lucie</t>
  </si>
  <si>
    <t>Zálešáková Kateřina</t>
  </si>
  <si>
    <t xml:space="preserve">Šimek Jakub </t>
  </si>
  <si>
    <t>14.</t>
  </si>
  <si>
    <t>15.</t>
  </si>
  <si>
    <t>17.</t>
  </si>
  <si>
    <t>Hladiš Tomáš</t>
  </si>
  <si>
    <t>Matušák Michal</t>
  </si>
  <si>
    <t>Novotný Jakub</t>
  </si>
  <si>
    <t>Opluštilová Aneta</t>
  </si>
  <si>
    <t>39777</t>
  </si>
  <si>
    <t>39924</t>
  </si>
  <si>
    <t xml:space="preserve">Kolková Kateřina </t>
  </si>
  <si>
    <t>Konečná Tereza</t>
  </si>
  <si>
    <t>Vrána Martin</t>
  </si>
  <si>
    <t>Vystrčil Roman</t>
  </si>
  <si>
    <t xml:space="preserve">Čáp Michael </t>
  </si>
  <si>
    <t>Matulík Zdeněk</t>
  </si>
  <si>
    <t>Grebeníček Marek</t>
  </si>
  <si>
    <t>Zajíček Martin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</si>
</sst>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2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2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Arial CE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.5"/>
      <name val="Times New Roman CE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9" fillId="0" borderId="0">
      <alignment/>
      <protection/>
    </xf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8" fillId="17" borderId="12" xfId="0" applyFont="1" applyFill="1" applyBorder="1" applyAlignment="1">
      <alignment horizontal="center" vertical="center"/>
    </xf>
    <xf numFmtId="0" fontId="8" fillId="17" borderId="42" xfId="0" applyFont="1" applyFill="1" applyBorder="1" applyAlignment="1">
      <alignment horizontal="center" vertical="center"/>
    </xf>
    <xf numFmtId="0" fontId="8" fillId="17" borderId="29" xfId="0" applyFont="1" applyFill="1" applyBorder="1" applyAlignment="1">
      <alignment horizontal="center"/>
    </xf>
    <xf numFmtId="0" fontId="8" fillId="17" borderId="2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7" fillId="0" borderId="20" xfId="47" applyFont="1" applyFill="1" applyBorder="1" applyAlignment="1">
      <alignment horizontal="center"/>
      <protection/>
    </xf>
    <xf numFmtId="0" fontId="7" fillId="0" borderId="22" xfId="0" applyFont="1" applyFill="1" applyBorder="1" applyAlignment="1">
      <alignment horizontal="right"/>
    </xf>
    <xf numFmtId="0" fontId="7" fillId="0" borderId="19" xfId="47" applyFont="1" applyFill="1" applyBorder="1" applyAlignment="1">
      <alignment horizontal="center"/>
      <protection/>
    </xf>
    <xf numFmtId="0" fontId="7" fillId="0" borderId="24" xfId="47" applyFont="1" applyFill="1" applyBorder="1" applyAlignment="1">
      <alignment horizontal="center"/>
      <protection/>
    </xf>
    <xf numFmtId="0" fontId="7" fillId="0" borderId="25" xfId="47" applyFont="1" applyFill="1" applyBorder="1" applyAlignment="1">
      <alignment horizontal="center"/>
      <protection/>
    </xf>
    <xf numFmtId="0" fontId="7" fillId="0" borderId="26" xfId="47" applyFont="1" applyFill="1" applyBorder="1" applyAlignment="1">
      <alignment horizontal="center"/>
      <protection/>
    </xf>
    <xf numFmtId="0" fontId="7" fillId="0" borderId="20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7" fillId="0" borderId="21" xfId="47" applyFont="1" applyFill="1" applyBorder="1" applyAlignment="1">
      <alignment horizontal="center"/>
      <protection/>
    </xf>
    <xf numFmtId="0" fontId="7" fillId="0" borderId="19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0" fontId="7" fillId="0" borderId="53" xfId="47" applyFont="1" applyFill="1" applyBorder="1" applyAlignment="1">
      <alignment horizontal="center"/>
      <protection/>
    </xf>
    <xf numFmtId="0" fontId="7" fillId="0" borderId="54" xfId="47" applyFont="1" applyFill="1" applyBorder="1" applyAlignment="1">
      <alignment horizontal="center"/>
      <protection/>
    </xf>
    <xf numFmtId="0" fontId="7" fillId="0" borderId="22" xfId="0" applyFont="1" applyBorder="1" applyAlignment="1">
      <alignment horizontal="right"/>
    </xf>
    <xf numFmtId="0" fontId="7" fillId="0" borderId="32" xfId="0" applyFont="1" applyFill="1" applyBorder="1" applyAlignment="1">
      <alignment horizontal="center"/>
    </xf>
    <xf numFmtId="0" fontId="7" fillId="0" borderId="55" xfId="47" applyFont="1" applyFill="1" applyBorder="1" applyAlignment="1">
      <alignment horizontal="center"/>
      <protection/>
    </xf>
    <xf numFmtId="0" fontId="7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/>
    </xf>
    <xf numFmtId="0" fontId="7" fillId="0" borderId="60" xfId="47" applyFont="1" applyFill="1" applyBorder="1" applyAlignment="1">
      <alignment horizontal="center"/>
      <protection/>
    </xf>
    <xf numFmtId="0" fontId="7" fillId="0" borderId="6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62" xfId="47" applyFont="1" applyFill="1" applyBorder="1" applyAlignment="1">
      <alignment horizontal="center"/>
      <protection/>
    </xf>
    <xf numFmtId="0" fontId="7" fillId="0" borderId="63" xfId="47" applyFont="1" applyFill="1" applyBorder="1" applyAlignment="1">
      <alignment horizontal="center"/>
      <protection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left"/>
    </xf>
    <xf numFmtId="0" fontId="7" fillId="0" borderId="67" xfId="0" applyFont="1" applyFill="1" applyBorder="1" applyAlignment="1">
      <alignment horizontal="left"/>
    </xf>
    <xf numFmtId="0" fontId="7" fillId="0" borderId="22" xfId="0" applyFont="1" applyBorder="1" applyAlignment="1">
      <alignment/>
    </xf>
    <xf numFmtId="0" fontId="7" fillId="0" borderId="16" xfId="47" applyFont="1" applyFill="1" applyBorder="1" applyAlignment="1">
      <alignment horizontal="center"/>
      <protection/>
    </xf>
    <xf numFmtId="0" fontId="7" fillId="0" borderId="17" xfId="47" applyFont="1" applyFill="1" applyBorder="1" applyAlignment="1">
      <alignment horizontal="center"/>
      <protection/>
    </xf>
    <xf numFmtId="0" fontId="7" fillId="0" borderId="18" xfId="47" applyFont="1" applyFill="1" applyBorder="1" applyAlignment="1">
      <alignment horizontal="center"/>
      <protection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68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70" xfId="0" applyFont="1" applyFill="1" applyBorder="1" applyAlignment="1">
      <alignment horizontal="center"/>
    </xf>
    <xf numFmtId="0" fontId="6" fillId="0" borderId="57" xfId="0" applyFont="1" applyFill="1" applyBorder="1" applyAlignment="1">
      <alignment/>
    </xf>
    <xf numFmtId="0" fontId="7" fillId="0" borderId="67" xfId="0" applyNumberFormat="1" applyFont="1" applyFill="1" applyBorder="1" applyAlignment="1">
      <alignment horizontal="left"/>
    </xf>
    <xf numFmtId="0" fontId="7" fillId="0" borderId="52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0" fontId="7" fillId="0" borderId="72" xfId="0" applyFont="1" applyFill="1" applyBorder="1" applyAlignment="1">
      <alignment horizontal="center"/>
    </xf>
    <xf numFmtId="0" fontId="7" fillId="0" borderId="33" xfId="47" applyFont="1" applyFill="1" applyBorder="1" applyAlignment="1">
      <alignment horizontal="center"/>
      <protection/>
    </xf>
    <xf numFmtId="0" fontId="7" fillId="0" borderId="34" xfId="47" applyFont="1" applyFill="1" applyBorder="1" applyAlignment="1">
      <alignment horizontal="center"/>
      <protection/>
    </xf>
    <xf numFmtId="0" fontId="7" fillId="0" borderId="35" xfId="47" applyFont="1" applyFill="1" applyBorder="1" applyAlignment="1">
      <alignment horizontal="center"/>
      <protection/>
    </xf>
    <xf numFmtId="0" fontId="7" fillId="0" borderId="32" xfId="0" applyFont="1" applyBorder="1" applyAlignment="1">
      <alignment/>
    </xf>
    <xf numFmtId="0" fontId="7" fillId="0" borderId="73" xfId="0" applyFont="1" applyFill="1" applyBorder="1" applyAlignment="1">
      <alignment horizontal="center"/>
    </xf>
    <xf numFmtId="0" fontId="7" fillId="0" borderId="73" xfId="0" applyFont="1" applyFill="1" applyBorder="1" applyAlignment="1">
      <alignment/>
    </xf>
    <xf numFmtId="0" fontId="7" fillId="0" borderId="73" xfId="0" applyFont="1" applyBorder="1" applyAlignment="1">
      <alignment horizontal="right"/>
    </xf>
    <xf numFmtId="0" fontId="7" fillId="0" borderId="74" xfId="47" applyFont="1" applyFill="1" applyBorder="1" applyAlignment="1">
      <alignment horizontal="center"/>
      <protection/>
    </xf>
    <xf numFmtId="0" fontId="7" fillId="0" borderId="75" xfId="47" applyFont="1" applyFill="1" applyBorder="1" applyAlignment="1">
      <alignment horizontal="center"/>
      <protection/>
    </xf>
    <xf numFmtId="0" fontId="7" fillId="0" borderId="76" xfId="47" applyFont="1" applyFill="1" applyBorder="1" applyAlignment="1">
      <alignment horizontal="center"/>
      <protection/>
    </xf>
    <xf numFmtId="0" fontId="7" fillId="0" borderId="74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right"/>
    </xf>
    <xf numFmtId="0" fontId="7" fillId="0" borderId="33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77" xfId="0" applyNumberFormat="1" applyFont="1" applyFill="1" applyBorder="1" applyAlignment="1">
      <alignment horizontal="left"/>
    </xf>
    <xf numFmtId="0" fontId="28" fillId="0" borderId="20" xfId="0" applyFont="1" applyBorder="1" applyAlignment="1">
      <alignment horizontal="center"/>
    </xf>
    <xf numFmtId="0" fontId="7" fillId="0" borderId="78" xfId="0" applyFont="1" applyFill="1" applyBorder="1" applyAlignment="1">
      <alignment horizontal="left"/>
    </xf>
    <xf numFmtId="0" fontId="7" fillId="0" borderId="79" xfId="0" applyFont="1" applyFill="1" applyBorder="1" applyAlignment="1">
      <alignment horizontal="left"/>
    </xf>
    <xf numFmtId="0" fontId="7" fillId="0" borderId="80" xfId="0" applyFont="1" applyFill="1" applyBorder="1" applyAlignment="1">
      <alignment horizontal="left"/>
    </xf>
    <xf numFmtId="0" fontId="7" fillId="0" borderId="81" xfId="0" applyFont="1" applyFill="1" applyBorder="1" applyAlignment="1">
      <alignment horizontal="left"/>
    </xf>
    <xf numFmtId="0" fontId="7" fillId="0" borderId="82" xfId="47" applyFont="1" applyFill="1" applyBorder="1" applyAlignment="1">
      <alignment horizontal="center"/>
      <protection/>
    </xf>
    <xf numFmtId="0" fontId="7" fillId="0" borderId="83" xfId="47" applyFont="1" applyFill="1" applyBorder="1" applyAlignment="1">
      <alignment horizontal="center"/>
      <protection/>
    </xf>
    <xf numFmtId="0" fontId="7" fillId="0" borderId="84" xfId="47" applyFont="1" applyFill="1" applyBorder="1" applyAlignment="1">
      <alignment horizontal="center"/>
      <protection/>
    </xf>
    <xf numFmtId="0" fontId="7" fillId="0" borderId="85" xfId="47" applyFont="1" applyFill="1" applyBorder="1" applyAlignment="1">
      <alignment horizontal="center"/>
      <protection/>
    </xf>
    <xf numFmtId="0" fontId="7" fillId="0" borderId="30" xfId="0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86" xfId="0" applyFont="1" applyFill="1" applyBorder="1" applyAlignment="1">
      <alignment horizontal="center"/>
    </xf>
    <xf numFmtId="0" fontId="7" fillId="0" borderId="87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0" fillId="0" borderId="20" xfId="47" applyFont="1" applyFill="1" applyBorder="1" applyAlignment="1">
      <alignment horizontal="center"/>
      <protection/>
    </xf>
    <xf numFmtId="0" fontId="28" fillId="0" borderId="22" xfId="0" applyFont="1" applyBorder="1" applyAlignment="1">
      <alignment horizontal="right"/>
    </xf>
    <xf numFmtId="0" fontId="10" fillId="0" borderId="62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left"/>
    </xf>
    <xf numFmtId="0" fontId="7" fillId="0" borderId="91" xfId="0" applyFont="1" applyFill="1" applyBorder="1" applyAlignment="1">
      <alignment horizontal="left"/>
    </xf>
    <xf numFmtId="49" fontId="10" fillId="0" borderId="22" xfId="0" applyNumberFormat="1" applyFont="1" applyFill="1" applyBorder="1" applyAlignment="1">
      <alignment horizontal="right"/>
    </xf>
    <xf numFmtId="0" fontId="7" fillId="0" borderId="31" xfId="0" applyFont="1" applyFill="1" applyBorder="1" applyAlignment="1">
      <alignment horizontal="right"/>
    </xf>
    <xf numFmtId="0" fontId="29" fillId="0" borderId="22" xfId="0" applyFont="1" applyBorder="1" applyAlignment="1">
      <alignment horizontal="right"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7" fillId="0" borderId="59" xfId="0" applyFont="1" applyFill="1" applyBorder="1" applyAlignment="1">
      <alignment horizontal="right"/>
    </xf>
    <xf numFmtId="0" fontId="28" fillId="0" borderId="15" xfId="0" applyFont="1" applyBorder="1" applyAlignment="1">
      <alignment horizontal="right"/>
    </xf>
    <xf numFmtId="49" fontId="28" fillId="0" borderId="22" xfId="0" applyNumberFormat="1" applyFont="1" applyFill="1" applyBorder="1" applyAlignment="1">
      <alignment horizontal="right"/>
    </xf>
    <xf numFmtId="0" fontId="28" fillId="0" borderId="33" xfId="0" applyFont="1" applyBorder="1" applyAlignment="1">
      <alignment horizontal="center"/>
    </xf>
    <xf numFmtId="0" fontId="7" fillId="0" borderId="92" xfId="47" applyFont="1" applyFill="1" applyBorder="1" applyAlignment="1">
      <alignment horizontal="center"/>
      <protection/>
    </xf>
    <xf numFmtId="0" fontId="7" fillId="0" borderId="88" xfId="47" applyFont="1" applyFill="1" applyBorder="1" applyAlignment="1">
      <alignment horizontal="center"/>
      <protection/>
    </xf>
    <xf numFmtId="0" fontId="7" fillId="0" borderId="93" xfId="47" applyFont="1" applyFill="1" applyBorder="1" applyAlignment="1">
      <alignment horizontal="center"/>
      <protection/>
    </xf>
    <xf numFmtId="0" fontId="7" fillId="0" borderId="94" xfId="47" applyFont="1" applyFill="1" applyBorder="1" applyAlignment="1">
      <alignment horizontal="center"/>
      <protection/>
    </xf>
    <xf numFmtId="0" fontId="7" fillId="0" borderId="66" xfId="0" applyNumberFormat="1" applyFont="1" applyFill="1" applyBorder="1" applyAlignment="1">
      <alignment horizontal="left"/>
    </xf>
    <xf numFmtId="0" fontId="7" fillId="0" borderId="91" xfId="0" applyNumberFormat="1" applyFont="1" applyFill="1" applyBorder="1" applyAlignment="1">
      <alignment horizontal="left"/>
    </xf>
    <xf numFmtId="0" fontId="7" fillId="0" borderId="95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7" fillId="0" borderId="97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7" fillId="0" borderId="62" xfId="0" applyNumberFormat="1" applyFont="1" applyFill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7" fillId="0" borderId="63" xfId="0" applyNumberFormat="1" applyFont="1" applyFill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7" fillId="0" borderId="60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6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0" fontId="6" fillId="0" borderId="10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7" fillId="0" borderId="42" xfId="0" applyFont="1" applyBorder="1" applyAlignment="1">
      <alignment/>
    </xf>
    <xf numFmtId="0" fontId="6" fillId="0" borderId="101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00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7" fillId="0" borderId="90" xfId="0" applyNumberFormat="1" applyFont="1" applyFill="1" applyBorder="1" applyAlignment="1">
      <alignment horizontal="left"/>
    </xf>
    <xf numFmtId="0" fontId="10" fillId="0" borderId="47" xfId="0" applyFont="1" applyFill="1" applyBorder="1" applyAlignment="1">
      <alignment horizontal="center"/>
    </xf>
    <xf numFmtId="0" fontId="10" fillId="0" borderId="102" xfId="0" applyFont="1" applyFill="1" applyBorder="1" applyAlignment="1">
      <alignment horizontal="center"/>
    </xf>
    <xf numFmtId="0" fontId="10" fillId="0" borderId="103" xfId="0" applyFont="1" applyFill="1" applyBorder="1" applyAlignment="1">
      <alignment horizontal="center"/>
    </xf>
    <xf numFmtId="0" fontId="10" fillId="0" borderId="90" xfId="0" applyFont="1" applyFill="1" applyBorder="1" applyAlignment="1">
      <alignment horizontal="center"/>
    </xf>
    <xf numFmtId="0" fontId="10" fillId="0" borderId="104" xfId="0" applyFont="1" applyFill="1" applyBorder="1" applyAlignment="1">
      <alignment horizontal="center"/>
    </xf>
    <xf numFmtId="0" fontId="6" fillId="24" borderId="65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/>
    </xf>
    <xf numFmtId="0" fontId="6" fillId="24" borderId="41" xfId="0" applyFont="1" applyFill="1" applyBorder="1" applyAlignment="1">
      <alignment horizontal="center"/>
    </xf>
    <xf numFmtId="49" fontId="28" fillId="0" borderId="32" xfId="0" applyNumberFormat="1" applyFont="1" applyFill="1" applyBorder="1" applyAlignment="1">
      <alignment horizontal="right"/>
    </xf>
    <xf numFmtId="0" fontId="29" fillId="0" borderId="61" xfId="0" applyFont="1" applyFill="1" applyBorder="1" applyAlignment="1">
      <alignment horizontal="right"/>
    </xf>
    <xf numFmtId="0" fontId="7" fillId="0" borderId="77" xfId="0" applyFont="1" applyFill="1" applyBorder="1" applyAlignment="1">
      <alignment horizontal="left"/>
    </xf>
    <xf numFmtId="0" fontId="29" fillId="0" borderId="19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zoomScale="95" zoomScaleNormal="95" zoomScalePageLayoutView="0" workbookViewId="0" topLeftCell="A1">
      <selection activeCell="A1" sqref="A1:AA1"/>
    </sheetView>
  </sheetViews>
  <sheetFormatPr defaultColWidth="9.140625" defaultRowHeight="12.75"/>
  <cols>
    <col min="1" max="1" width="4.28125" style="0" customWidth="1"/>
    <col min="2" max="2" width="17.8515625" style="0" customWidth="1"/>
    <col min="3" max="3" width="9.57421875" style="0" customWidth="1"/>
    <col min="4" max="4" width="14.28125" style="0" customWidth="1"/>
    <col min="5" max="5" width="7.140625" style="0" customWidth="1"/>
    <col min="6" max="6" width="3.57421875" style="0" customWidth="1"/>
    <col min="7" max="7" width="3.7109375" style="0" customWidth="1"/>
    <col min="8" max="8" width="3.421875" style="0" customWidth="1"/>
    <col min="9" max="9" width="4.140625" style="0" customWidth="1"/>
    <col min="10" max="10" width="3.421875" style="0" customWidth="1"/>
    <col min="11" max="11" width="3.57421875" style="0" customWidth="1"/>
    <col min="12" max="12" width="3.421875" style="0" customWidth="1"/>
    <col min="13" max="13" width="4.140625" style="0" customWidth="1"/>
    <col min="14" max="14" width="3.57421875" style="0" customWidth="1"/>
    <col min="15" max="15" width="4.00390625" style="0" customWidth="1"/>
    <col min="16" max="16" width="4.140625" style="0" customWidth="1"/>
    <col min="17" max="17" width="4.28125" style="0" customWidth="1"/>
    <col min="18" max="19" width="3.57421875" style="0" customWidth="1"/>
    <col min="20" max="20" width="3.421875" style="0" customWidth="1"/>
    <col min="21" max="21" width="4.28125" style="0" customWidth="1"/>
    <col min="22" max="23" width="3.421875" style="0" customWidth="1"/>
    <col min="24" max="24" width="3.57421875" style="0" customWidth="1"/>
    <col min="25" max="25" width="4.28125" style="0" customWidth="1"/>
    <col min="26" max="26" width="7.57421875" style="0" customWidth="1"/>
  </cols>
  <sheetData>
    <row r="1" spans="1:27" ht="26.2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</row>
    <row r="2" spans="1:27" ht="26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</row>
    <row r="3" spans="1:27" ht="26.25">
      <c r="A3" s="202" t="s">
        <v>54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2.75">
      <c r="A5" s="16" t="s">
        <v>2</v>
      </c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3.5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8" ht="13.5" thickBot="1">
      <c r="A7" s="35"/>
      <c r="B7" s="35"/>
      <c r="C7" s="35"/>
      <c r="D7" s="35"/>
      <c r="E7" s="35"/>
      <c r="F7" s="203" t="s">
        <v>3</v>
      </c>
      <c r="G7" s="204"/>
      <c r="H7" s="204"/>
      <c r="I7" s="205"/>
      <c r="J7" s="206" t="s">
        <v>4</v>
      </c>
      <c r="K7" s="207"/>
      <c r="L7" s="207"/>
      <c r="M7" s="207"/>
      <c r="N7" s="207" t="s">
        <v>5</v>
      </c>
      <c r="O7" s="207"/>
      <c r="P7" s="207"/>
      <c r="Q7" s="207"/>
      <c r="R7" s="207" t="s">
        <v>6</v>
      </c>
      <c r="S7" s="207"/>
      <c r="T7" s="207"/>
      <c r="U7" s="207"/>
      <c r="V7" s="207" t="s">
        <v>7</v>
      </c>
      <c r="W7" s="207"/>
      <c r="X7" s="207"/>
      <c r="Y7" s="207"/>
      <c r="Z7" s="208" t="s">
        <v>8</v>
      </c>
      <c r="AA7" s="57" t="s">
        <v>8</v>
      </c>
      <c r="AB7" s="11"/>
    </row>
    <row r="8" spans="1:28" ht="13.5" thickBot="1">
      <c r="A8" s="47" t="s">
        <v>9</v>
      </c>
      <c r="B8" s="48" t="s">
        <v>10</v>
      </c>
      <c r="C8" s="70" t="s">
        <v>11</v>
      </c>
      <c r="D8" s="38" t="s">
        <v>12</v>
      </c>
      <c r="E8" s="50" t="s">
        <v>13</v>
      </c>
      <c r="F8" s="75" t="s">
        <v>14</v>
      </c>
      <c r="G8" s="76" t="s">
        <v>15</v>
      </c>
      <c r="H8" s="77" t="s">
        <v>16</v>
      </c>
      <c r="I8" s="52" t="s">
        <v>17</v>
      </c>
      <c r="J8" s="49" t="s">
        <v>14</v>
      </c>
      <c r="K8" s="20" t="s">
        <v>15</v>
      </c>
      <c r="L8" s="20" t="s">
        <v>16</v>
      </c>
      <c r="M8" s="20" t="s">
        <v>17</v>
      </c>
      <c r="N8" s="20" t="s">
        <v>14</v>
      </c>
      <c r="O8" s="20" t="s">
        <v>15</v>
      </c>
      <c r="P8" s="20" t="s">
        <v>16</v>
      </c>
      <c r="Q8" s="20" t="s">
        <v>17</v>
      </c>
      <c r="R8" s="20" t="s">
        <v>14</v>
      </c>
      <c r="S8" s="20" t="s">
        <v>15</v>
      </c>
      <c r="T8" s="20" t="s">
        <v>16</v>
      </c>
      <c r="U8" s="20" t="s">
        <v>17</v>
      </c>
      <c r="V8" s="20" t="s">
        <v>14</v>
      </c>
      <c r="W8" s="20" t="s">
        <v>15</v>
      </c>
      <c r="X8" s="21" t="s">
        <v>16</v>
      </c>
      <c r="Y8" s="20" t="s">
        <v>17</v>
      </c>
      <c r="Z8" s="209"/>
      <c r="AA8" s="58" t="s">
        <v>18</v>
      </c>
      <c r="AB8" s="11"/>
    </row>
    <row r="9" spans="1:28" ht="16.5" customHeight="1" thickBot="1">
      <c r="A9" s="82" t="s">
        <v>14</v>
      </c>
      <c r="B9" s="51" t="s">
        <v>47</v>
      </c>
      <c r="C9" s="101">
        <v>38989</v>
      </c>
      <c r="D9" s="149" t="s">
        <v>20</v>
      </c>
      <c r="E9" s="155">
        <v>2001</v>
      </c>
      <c r="F9" s="151">
        <v>99</v>
      </c>
      <c r="G9" s="67">
        <v>100</v>
      </c>
      <c r="H9" s="183">
        <v>99</v>
      </c>
      <c r="I9" s="216">
        <f>SUM(F9:H9)</f>
        <v>298</v>
      </c>
      <c r="J9" s="87">
        <v>100</v>
      </c>
      <c r="K9" s="88">
        <v>99</v>
      </c>
      <c r="L9" s="91">
        <v>98</v>
      </c>
      <c r="M9" s="215">
        <f>SUM(J9:L9)</f>
        <v>297</v>
      </c>
      <c r="N9" s="92">
        <v>99</v>
      </c>
      <c r="O9" s="36">
        <v>100</v>
      </c>
      <c r="P9" s="37">
        <v>100</v>
      </c>
      <c r="Q9" s="215">
        <f>SUM(N9:P9)</f>
        <v>299</v>
      </c>
      <c r="R9" s="32">
        <v>99</v>
      </c>
      <c r="S9" s="33">
        <v>99</v>
      </c>
      <c r="T9" s="34">
        <v>97</v>
      </c>
      <c r="U9" s="31">
        <f>SUM(R9:T9)</f>
        <v>295</v>
      </c>
      <c r="V9" s="92">
        <v>95</v>
      </c>
      <c r="W9" s="36">
        <v>100</v>
      </c>
      <c r="X9" s="37">
        <v>98</v>
      </c>
      <c r="Y9" s="38">
        <f>SUM(V9:X9)</f>
        <v>293</v>
      </c>
      <c r="Z9" s="56">
        <f>SUM(I9,M9,Q9,U9,Y9)</f>
        <v>1482</v>
      </c>
      <c r="AA9" s="59">
        <f>SUM(I9,M9,Q9)</f>
        <v>894</v>
      </c>
      <c r="AB9" s="11"/>
    </row>
    <row r="10" spans="1:28" ht="16.5" customHeight="1" thickBot="1">
      <c r="A10" s="82" t="s">
        <v>15</v>
      </c>
      <c r="B10" s="39" t="s">
        <v>51</v>
      </c>
      <c r="C10" s="89" t="s">
        <v>19</v>
      </c>
      <c r="D10" s="187" t="s">
        <v>21</v>
      </c>
      <c r="E10" s="30">
        <v>2001</v>
      </c>
      <c r="F10" s="217">
        <v>95</v>
      </c>
      <c r="G10" s="28">
        <v>95</v>
      </c>
      <c r="H10" s="160">
        <v>98</v>
      </c>
      <c r="I10" s="216">
        <f>SUM(F10:H10)</f>
        <v>288</v>
      </c>
      <c r="J10" s="27">
        <v>94</v>
      </c>
      <c r="K10" s="28">
        <v>96</v>
      </c>
      <c r="L10" s="29">
        <v>92</v>
      </c>
      <c r="M10" s="38">
        <f>SUM(J10:L10)</f>
        <v>282</v>
      </c>
      <c r="N10" s="27">
        <v>0</v>
      </c>
      <c r="O10" s="28">
        <v>0</v>
      </c>
      <c r="P10" s="29">
        <v>0</v>
      </c>
      <c r="Q10" s="38">
        <f>SUM(N10:P10)</f>
        <v>0</v>
      </c>
      <c r="R10" s="27">
        <v>94</v>
      </c>
      <c r="S10" s="28">
        <v>98</v>
      </c>
      <c r="T10" s="29">
        <v>95</v>
      </c>
      <c r="U10" s="216">
        <f>SUM(R10:T10)</f>
        <v>287</v>
      </c>
      <c r="V10" s="27">
        <v>97</v>
      </c>
      <c r="W10" s="28">
        <v>99</v>
      </c>
      <c r="X10" s="29">
        <v>98</v>
      </c>
      <c r="Y10" s="215">
        <f>SUM(V10:X10)</f>
        <v>294</v>
      </c>
      <c r="Z10" s="56">
        <f>SUM(I10,M10,Q10,U10,Y10)</f>
        <v>1151</v>
      </c>
      <c r="AA10" s="59">
        <f>SUM(I10,U10,Y10)</f>
        <v>869</v>
      </c>
      <c r="AB10" s="11"/>
    </row>
    <row r="11" spans="1:28" ht="16.5" customHeight="1" thickBot="1">
      <c r="A11" s="82" t="s">
        <v>16</v>
      </c>
      <c r="B11" s="86" t="s">
        <v>39</v>
      </c>
      <c r="C11" s="89">
        <v>39438</v>
      </c>
      <c r="D11" s="110" t="s">
        <v>23</v>
      </c>
      <c r="E11" s="124">
        <v>2002</v>
      </c>
      <c r="F11" s="152">
        <v>77</v>
      </c>
      <c r="G11" s="129">
        <v>87</v>
      </c>
      <c r="H11" s="185">
        <v>90</v>
      </c>
      <c r="I11" s="31">
        <f>SUM(F11:H11)</f>
        <v>254</v>
      </c>
      <c r="J11" s="128">
        <v>89</v>
      </c>
      <c r="K11" s="129">
        <v>87</v>
      </c>
      <c r="L11" s="130">
        <v>86</v>
      </c>
      <c r="M11" s="38">
        <f>SUM(J11:L11)</f>
        <v>262</v>
      </c>
      <c r="N11" s="44">
        <v>93</v>
      </c>
      <c r="O11" s="45">
        <v>94</v>
      </c>
      <c r="P11" s="46">
        <v>94</v>
      </c>
      <c r="Q11" s="215">
        <f>SUM(N11:P11)</f>
        <v>281</v>
      </c>
      <c r="R11" s="44">
        <v>94</v>
      </c>
      <c r="S11" s="45">
        <v>94</v>
      </c>
      <c r="T11" s="46">
        <v>94</v>
      </c>
      <c r="U11" s="216">
        <f>SUM(R11:T11)</f>
        <v>282</v>
      </c>
      <c r="V11" s="44">
        <v>94</v>
      </c>
      <c r="W11" s="45">
        <v>92</v>
      </c>
      <c r="X11" s="46">
        <v>95</v>
      </c>
      <c r="Y11" s="215">
        <f>SUM(V11:X11)</f>
        <v>281</v>
      </c>
      <c r="Z11" s="56">
        <f>SUM(I11,M11,Q11,U11,Y11)</f>
        <v>1360</v>
      </c>
      <c r="AA11" s="59">
        <f>SUM(Q11,U11,Y11)</f>
        <v>844</v>
      </c>
      <c r="AB11" s="11"/>
    </row>
    <row r="12" spans="1:28" s="6" customFormat="1" ht="16.5" customHeight="1" thickBot="1">
      <c r="A12" s="82" t="s">
        <v>22</v>
      </c>
      <c r="B12" s="43" t="s">
        <v>64</v>
      </c>
      <c r="C12" s="167">
        <v>39872</v>
      </c>
      <c r="D12" s="110" t="s">
        <v>21</v>
      </c>
      <c r="E12" s="90">
        <v>2002</v>
      </c>
      <c r="F12" s="152">
        <v>0</v>
      </c>
      <c r="G12" s="129">
        <v>0</v>
      </c>
      <c r="H12" s="185">
        <v>0</v>
      </c>
      <c r="I12" s="38">
        <f>SUM(F12:H12)</f>
        <v>0</v>
      </c>
      <c r="J12" s="128">
        <v>95</v>
      </c>
      <c r="K12" s="129">
        <v>92</v>
      </c>
      <c r="L12" s="130">
        <v>93</v>
      </c>
      <c r="M12" s="215">
        <f>SUM(J12:L12)</f>
        <v>280</v>
      </c>
      <c r="N12" s="146">
        <f>SUM(9+9+9+10+10+10+9+9+9+9)</f>
        <v>93</v>
      </c>
      <c r="O12" s="146">
        <f>SUM(8+9+10+9+10+9+9+7+8+10)</f>
        <v>89</v>
      </c>
      <c r="P12" s="146">
        <f>SUM(9+10+9+10+10+8+9+10+9+10)</f>
        <v>94</v>
      </c>
      <c r="Q12" s="215">
        <f>SUM(N12:P12)</f>
        <v>276</v>
      </c>
      <c r="R12" s="44">
        <v>91</v>
      </c>
      <c r="S12" s="45">
        <v>91</v>
      </c>
      <c r="T12" s="46">
        <v>92</v>
      </c>
      <c r="U12" s="215">
        <f>SUM(R12:T12)</f>
        <v>274</v>
      </c>
      <c r="V12" s="44">
        <v>94</v>
      </c>
      <c r="W12" s="45">
        <v>91</v>
      </c>
      <c r="X12" s="46">
        <v>89</v>
      </c>
      <c r="Y12" s="38">
        <f>SUM(V12:X12)</f>
        <v>274</v>
      </c>
      <c r="Z12" s="38">
        <f>SUM(I12,M12,Q12,U12,Y12)</f>
        <v>1104</v>
      </c>
      <c r="AA12" s="59">
        <f>SUM(M12,Q12,U12)</f>
        <v>830</v>
      </c>
      <c r="AB12" s="8"/>
    </row>
    <row r="13" spans="1:28" s="6" customFormat="1" ht="16.5" customHeight="1" thickBot="1">
      <c r="A13" s="82" t="s">
        <v>24</v>
      </c>
      <c r="B13" s="39" t="s">
        <v>72</v>
      </c>
      <c r="C13" s="89" t="s">
        <v>19</v>
      </c>
      <c r="D13" s="109" t="s">
        <v>20</v>
      </c>
      <c r="E13" s="30">
        <v>2001</v>
      </c>
      <c r="F13" s="153">
        <v>0</v>
      </c>
      <c r="G13" s="63">
        <v>0</v>
      </c>
      <c r="H13" s="184">
        <v>0</v>
      </c>
      <c r="I13" s="38">
        <f>SUM(F13:H13)</f>
        <v>0</v>
      </c>
      <c r="J13" s="63">
        <v>0</v>
      </c>
      <c r="K13" s="63">
        <v>0</v>
      </c>
      <c r="L13" s="63">
        <v>0</v>
      </c>
      <c r="M13" s="38">
        <f>SUM(J13:L13)</f>
        <v>0</v>
      </c>
      <c r="N13" s="28">
        <v>81</v>
      </c>
      <c r="O13" s="28">
        <v>80</v>
      </c>
      <c r="P13" s="28">
        <v>82</v>
      </c>
      <c r="Q13" s="215">
        <f>SUM(N13:P13)</f>
        <v>243</v>
      </c>
      <c r="R13" s="28">
        <v>87</v>
      </c>
      <c r="S13" s="28">
        <v>85</v>
      </c>
      <c r="T13" s="28">
        <v>83</v>
      </c>
      <c r="U13" s="215">
        <f>SUM(R13:T13)</f>
        <v>255</v>
      </c>
      <c r="V13" s="28">
        <v>81</v>
      </c>
      <c r="W13" s="28">
        <v>72</v>
      </c>
      <c r="X13" s="28">
        <v>83</v>
      </c>
      <c r="Y13" s="215">
        <f>SUM(V13:X13)</f>
        <v>236</v>
      </c>
      <c r="Z13" s="38">
        <f>SUM(I13,M13,Q13,U13,Y13)</f>
        <v>734</v>
      </c>
      <c r="AA13" s="59">
        <f>SUM(Q13,U13,Y13)</f>
        <v>734</v>
      </c>
      <c r="AB13" s="8"/>
    </row>
    <row r="14" spans="1:28" s="6" customFormat="1" ht="16.5" customHeight="1" thickBot="1">
      <c r="A14" s="82" t="s">
        <v>25</v>
      </c>
      <c r="B14" s="133" t="s">
        <v>58</v>
      </c>
      <c r="C14" s="134"/>
      <c r="D14" s="150" t="s">
        <v>59</v>
      </c>
      <c r="E14" s="132">
        <v>2001</v>
      </c>
      <c r="F14" s="154">
        <v>94</v>
      </c>
      <c r="G14" s="136">
        <v>90</v>
      </c>
      <c r="H14" s="186">
        <v>90</v>
      </c>
      <c r="I14" s="216">
        <f>SUM(F14:H14)</f>
        <v>274</v>
      </c>
      <c r="J14" s="135">
        <v>0</v>
      </c>
      <c r="K14" s="136">
        <v>0</v>
      </c>
      <c r="L14" s="137">
        <v>0</v>
      </c>
      <c r="M14" s="31">
        <f>SUM(J14:L14)</f>
        <v>0</v>
      </c>
      <c r="N14" s="138">
        <v>0</v>
      </c>
      <c r="O14" s="139">
        <v>0</v>
      </c>
      <c r="P14" s="140">
        <v>0</v>
      </c>
      <c r="Q14" s="31">
        <f>SUM(N14:P14)</f>
        <v>0</v>
      </c>
      <c r="R14" s="138">
        <v>0</v>
      </c>
      <c r="S14" s="139">
        <v>0</v>
      </c>
      <c r="T14" s="140">
        <v>0</v>
      </c>
      <c r="U14" s="31">
        <f>SUM(R14:T14)</f>
        <v>0</v>
      </c>
      <c r="V14" s="138">
        <v>0</v>
      </c>
      <c r="W14" s="139">
        <v>0</v>
      </c>
      <c r="X14" s="140">
        <v>0</v>
      </c>
      <c r="Y14" s="31">
        <f>SUM(V14:X14)</f>
        <v>0</v>
      </c>
      <c r="Z14" s="31">
        <f>SUM(I14,M14,Q14,U14,Y14)</f>
        <v>274</v>
      </c>
      <c r="AA14" s="60">
        <f>SUM(I14)</f>
        <v>274</v>
      </c>
      <c r="AB14" s="8"/>
    </row>
    <row r="15" spans="1:27" ht="12.75">
      <c r="A15" s="2"/>
      <c r="B15" s="2"/>
      <c r="C15" s="2"/>
      <c r="D15" s="2"/>
      <c r="E15" s="2"/>
      <c r="F15" s="6"/>
      <c r="G15" s="6"/>
      <c r="H15" s="6"/>
      <c r="I15" s="6"/>
      <c r="J15" s="3"/>
      <c r="K15" s="3"/>
      <c r="L15" s="3"/>
      <c r="M15" s="4"/>
      <c r="N15" s="3"/>
      <c r="O15" s="3"/>
      <c r="P15" s="3"/>
      <c r="Q15" s="4"/>
      <c r="R15" s="3"/>
      <c r="S15" s="5"/>
      <c r="T15" s="5"/>
      <c r="U15" s="4"/>
      <c r="V15" s="3"/>
      <c r="W15" s="3"/>
      <c r="X15" s="3"/>
      <c r="Y15" s="4"/>
      <c r="Z15" s="4"/>
      <c r="AA15" s="4"/>
    </row>
    <row r="16" spans="1:21" ht="12.75">
      <c r="A16" s="2"/>
      <c r="B16" s="2"/>
      <c r="C16" s="2"/>
      <c r="D16" s="2"/>
      <c r="E16" s="3"/>
      <c r="F16" s="3"/>
      <c r="G16" s="4"/>
      <c r="H16" s="3"/>
      <c r="I16" s="3"/>
      <c r="J16" s="3"/>
      <c r="K16" s="4"/>
      <c r="L16" s="3"/>
      <c r="M16" s="5"/>
      <c r="N16" s="5"/>
      <c r="O16" s="4"/>
      <c r="P16" s="3"/>
      <c r="Q16" s="3"/>
      <c r="R16" s="3"/>
      <c r="S16" s="4"/>
      <c r="T16" s="4"/>
      <c r="U16" s="4"/>
    </row>
    <row r="17" spans="1:27" ht="12.75">
      <c r="A17" s="2"/>
      <c r="B17" s="2"/>
      <c r="C17" s="2"/>
      <c r="D17" s="2"/>
      <c r="E17" s="2"/>
      <c r="F17" s="3"/>
      <c r="G17" s="3"/>
      <c r="H17" s="3"/>
      <c r="I17" s="4"/>
      <c r="J17" s="3"/>
      <c r="K17" s="3"/>
      <c r="L17" s="3"/>
      <c r="M17" s="4"/>
      <c r="N17" s="3"/>
      <c r="O17" s="3"/>
      <c r="P17" s="3"/>
      <c r="Q17" s="4"/>
      <c r="R17" s="3"/>
      <c r="S17" s="5"/>
      <c r="T17" s="5"/>
      <c r="U17" s="4"/>
      <c r="V17" s="5"/>
      <c r="W17" s="5"/>
      <c r="X17" s="5"/>
      <c r="Y17" s="4"/>
      <c r="Z17" s="4"/>
      <c r="AA17" s="4"/>
    </row>
    <row r="18" spans="1:27" ht="12.75">
      <c r="A18" s="6"/>
      <c r="B18" s="7"/>
      <c r="C18" s="8"/>
      <c r="D18" s="9"/>
      <c r="E18" s="10"/>
      <c r="F18" s="3"/>
      <c r="G18" s="3"/>
      <c r="H18" s="3"/>
      <c r="I18" s="4"/>
      <c r="J18" s="10"/>
      <c r="K18" s="10"/>
      <c r="L18" s="10"/>
      <c r="M18" s="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6"/>
    </row>
    <row r="19" spans="1:27" ht="12.75">
      <c r="A19" s="6"/>
      <c r="B19" s="7"/>
      <c r="C19" s="6"/>
      <c r="D19" s="9"/>
      <c r="E19" s="5"/>
      <c r="F19" s="10"/>
      <c r="G19" s="10"/>
      <c r="H19" s="10"/>
      <c r="I19" s="4"/>
      <c r="J19" s="6"/>
      <c r="K19" s="6"/>
      <c r="L19" s="6"/>
      <c r="M19" s="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2.75">
      <c r="A20" s="6"/>
      <c r="B20" s="8"/>
      <c r="C20" s="6"/>
      <c r="D20" s="9"/>
      <c r="E20" s="5"/>
      <c r="F20" s="5"/>
      <c r="G20" s="5"/>
      <c r="H20" s="5"/>
      <c r="I20" s="4"/>
      <c r="J20" s="6"/>
      <c r="K20" s="6"/>
      <c r="L20" s="6"/>
      <c r="M20" s="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2.75">
      <c r="A21" s="6"/>
      <c r="B21" s="7"/>
      <c r="C21" s="6"/>
      <c r="D21" s="9"/>
      <c r="E21" s="5"/>
      <c r="F21" s="5"/>
      <c r="G21" s="5"/>
      <c r="H21" s="5"/>
      <c r="I21" s="4"/>
      <c r="J21" s="6"/>
      <c r="K21" s="6"/>
      <c r="L21" s="6"/>
      <c r="M21" s="4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6:27" ht="12.75">
      <c r="F22" s="5"/>
      <c r="G22" s="5"/>
      <c r="H22" s="5"/>
      <c r="I22" s="4"/>
      <c r="AA22" s="6"/>
    </row>
  </sheetData>
  <sheetProtection/>
  <mergeCells count="9">
    <mergeCell ref="A1:AA1"/>
    <mergeCell ref="A2:AA2"/>
    <mergeCell ref="A3:AA3"/>
    <mergeCell ref="F7:I7"/>
    <mergeCell ref="J7:M7"/>
    <mergeCell ref="N7:Q7"/>
    <mergeCell ref="R7:U7"/>
    <mergeCell ref="V7:Y7"/>
    <mergeCell ref="Z7:Z8"/>
  </mergeCells>
  <printOptions horizontalCentered="1"/>
  <pageMargins left="0.19652777777777777" right="0.19652777777777777" top="0.9840277777777778" bottom="0.9840277777777778" header="0.5118055555555556" footer="0.5118055555555556"/>
  <pageSetup horizontalDpi="300" verticalDpi="300" orientation="landscape" paperSize="9" r:id="rId1"/>
  <ignoredErrors>
    <ignoredError sqref="I9" formulaRange="1"/>
    <ignoredError sqref="AA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zoomScale="95" zoomScaleNormal="95" zoomScalePageLayoutView="0" workbookViewId="0" topLeftCell="A1">
      <selection activeCell="A1" sqref="A1:AA1"/>
    </sheetView>
  </sheetViews>
  <sheetFormatPr defaultColWidth="9.140625" defaultRowHeight="12.75"/>
  <cols>
    <col min="1" max="1" width="4.28125" style="0" customWidth="1"/>
    <col min="2" max="2" width="14.28125" style="0" customWidth="1"/>
    <col min="3" max="3" width="8.8515625" style="0" customWidth="1"/>
    <col min="4" max="4" width="14.00390625" style="0" customWidth="1"/>
    <col min="5" max="5" width="7.140625" style="0" customWidth="1"/>
    <col min="6" max="6" width="3.57421875" style="0" customWidth="1"/>
    <col min="7" max="7" width="3.7109375" style="0" customWidth="1"/>
    <col min="8" max="8" width="3.421875" style="0" customWidth="1"/>
    <col min="9" max="9" width="4.140625" style="0" customWidth="1"/>
    <col min="10" max="10" width="3.421875" style="0" customWidth="1"/>
    <col min="11" max="11" width="3.57421875" style="0" customWidth="1"/>
    <col min="12" max="12" width="3.421875" style="0" customWidth="1"/>
    <col min="13" max="13" width="4.140625" style="0" customWidth="1"/>
    <col min="14" max="14" width="3.57421875" style="0" customWidth="1"/>
    <col min="15" max="16" width="4.00390625" style="0" customWidth="1"/>
    <col min="17" max="17" width="4.28125" style="0" customWidth="1"/>
    <col min="18" max="19" width="3.57421875" style="0" customWidth="1"/>
    <col min="20" max="20" width="4.140625" style="0" customWidth="1"/>
    <col min="21" max="21" width="4.28125" style="0" customWidth="1"/>
    <col min="22" max="23" width="3.421875" style="0" customWidth="1"/>
    <col min="24" max="24" width="3.57421875" style="0" customWidth="1"/>
    <col min="25" max="25" width="4.140625" style="0" customWidth="1"/>
    <col min="26" max="26" width="9.421875" style="0" customWidth="1"/>
  </cols>
  <sheetData>
    <row r="1" spans="1:27" ht="26.2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</row>
    <row r="2" spans="1:27" ht="26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</row>
    <row r="3" spans="1:27" ht="26.25">
      <c r="A3" s="202" t="s">
        <v>54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2.75">
      <c r="A5" s="16" t="s">
        <v>27</v>
      </c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3.5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3.5" thickBot="1">
      <c r="A7" s="18"/>
      <c r="B7" s="19"/>
      <c r="C7" s="19"/>
      <c r="D7" s="19"/>
      <c r="E7" s="19"/>
      <c r="F7" s="204" t="s">
        <v>3</v>
      </c>
      <c r="G7" s="204"/>
      <c r="H7" s="204"/>
      <c r="I7" s="204"/>
      <c r="J7" s="210" t="s">
        <v>4</v>
      </c>
      <c r="K7" s="210"/>
      <c r="L7" s="210"/>
      <c r="M7" s="210"/>
      <c r="N7" s="210" t="s">
        <v>5</v>
      </c>
      <c r="O7" s="210"/>
      <c r="P7" s="210"/>
      <c r="Q7" s="210"/>
      <c r="R7" s="210" t="s">
        <v>6</v>
      </c>
      <c r="S7" s="210"/>
      <c r="T7" s="210"/>
      <c r="U7" s="210"/>
      <c r="V7" s="204" t="s">
        <v>7</v>
      </c>
      <c r="W7" s="204"/>
      <c r="X7" s="204"/>
      <c r="Y7" s="205"/>
      <c r="Z7" s="211" t="s">
        <v>8</v>
      </c>
      <c r="AA7" s="57" t="s">
        <v>8</v>
      </c>
    </row>
    <row r="8" spans="1:27" ht="13.5" thickBot="1">
      <c r="A8" s="119" t="s">
        <v>9</v>
      </c>
      <c r="B8" s="120" t="s">
        <v>10</v>
      </c>
      <c r="C8" s="70" t="s">
        <v>11</v>
      </c>
      <c r="D8" s="121" t="s">
        <v>12</v>
      </c>
      <c r="E8" s="122" t="s">
        <v>13</v>
      </c>
      <c r="F8" s="75" t="s">
        <v>14</v>
      </c>
      <c r="G8" s="76" t="s">
        <v>15</v>
      </c>
      <c r="H8" s="77" t="s">
        <v>16</v>
      </c>
      <c r="I8" s="49" t="s">
        <v>17</v>
      </c>
      <c r="J8" s="20" t="s">
        <v>14</v>
      </c>
      <c r="K8" s="20" t="s">
        <v>15</v>
      </c>
      <c r="L8" s="20" t="s">
        <v>16</v>
      </c>
      <c r="M8" s="20" t="s">
        <v>17</v>
      </c>
      <c r="N8" s="20" t="s">
        <v>14</v>
      </c>
      <c r="O8" s="20" t="s">
        <v>15</v>
      </c>
      <c r="P8" s="20" t="s">
        <v>16</v>
      </c>
      <c r="Q8" s="20" t="s">
        <v>17</v>
      </c>
      <c r="R8" s="20" t="s">
        <v>14</v>
      </c>
      <c r="S8" s="20" t="s">
        <v>15</v>
      </c>
      <c r="T8" s="20" t="s">
        <v>16</v>
      </c>
      <c r="U8" s="21" t="s">
        <v>17</v>
      </c>
      <c r="V8" s="53" t="s">
        <v>14</v>
      </c>
      <c r="W8" s="54" t="s">
        <v>15</v>
      </c>
      <c r="X8" s="61" t="s">
        <v>16</v>
      </c>
      <c r="Y8" s="55" t="s">
        <v>17</v>
      </c>
      <c r="Z8" s="212"/>
      <c r="AA8" s="58" t="s">
        <v>18</v>
      </c>
    </row>
    <row r="9" spans="1:27" ht="16.5" customHeight="1" thickBot="1">
      <c r="A9" s="107" t="s">
        <v>14</v>
      </c>
      <c r="B9" s="157" t="s">
        <v>52</v>
      </c>
      <c r="C9" s="180">
        <v>39465</v>
      </c>
      <c r="D9" s="145" t="s">
        <v>21</v>
      </c>
      <c r="E9" s="158">
        <v>2002</v>
      </c>
      <c r="F9" s="66">
        <v>93</v>
      </c>
      <c r="G9" s="67">
        <v>98</v>
      </c>
      <c r="H9" s="68">
        <v>95</v>
      </c>
      <c r="I9" s="108">
        <f>SUM(F9:H9)</f>
        <v>286</v>
      </c>
      <c r="J9" s="115">
        <v>96</v>
      </c>
      <c r="K9" s="116">
        <v>98</v>
      </c>
      <c r="L9" s="117">
        <v>95</v>
      </c>
      <c r="M9" s="224">
        <f>SUM(J9:L9)</f>
        <v>289</v>
      </c>
      <c r="N9" s="156">
        <f>SUM(10+9+9+10+10+10+10+8+9+9)</f>
        <v>94</v>
      </c>
      <c r="O9" s="156">
        <f>SUM(98)</f>
        <v>98</v>
      </c>
      <c r="P9" s="156">
        <v>96</v>
      </c>
      <c r="Q9" s="225">
        <f>SUM(N9:P9)</f>
        <v>288</v>
      </c>
      <c r="R9" s="32">
        <v>99</v>
      </c>
      <c r="S9" s="33">
        <v>100</v>
      </c>
      <c r="T9" s="34">
        <v>96</v>
      </c>
      <c r="U9" s="41">
        <f>SUM(R9:T9)</f>
        <v>295</v>
      </c>
      <c r="V9" s="32">
        <v>93</v>
      </c>
      <c r="W9" s="33">
        <v>98</v>
      </c>
      <c r="X9" s="34">
        <v>95</v>
      </c>
      <c r="Y9" s="216">
        <f>SUM(V9:X9)</f>
        <v>286</v>
      </c>
      <c r="Z9" s="23">
        <f>SUM(I9,M9,Q9,U9,Y9)</f>
        <v>1444</v>
      </c>
      <c r="AA9" s="62">
        <f>SUM(M9,Q9,Y9)</f>
        <v>863</v>
      </c>
    </row>
    <row r="10" spans="1:27" ht="16.5" customHeight="1" thickBot="1">
      <c r="A10" s="107" t="s">
        <v>15</v>
      </c>
      <c r="B10" s="39" t="s">
        <v>49</v>
      </c>
      <c r="C10" s="89">
        <v>39989</v>
      </c>
      <c r="D10" s="109" t="s">
        <v>20</v>
      </c>
      <c r="E10" s="78">
        <v>2002</v>
      </c>
      <c r="F10" s="27">
        <v>95</v>
      </c>
      <c r="G10" s="28">
        <v>97</v>
      </c>
      <c r="H10" s="29">
        <v>95</v>
      </c>
      <c r="I10" s="224">
        <f>SUM(F10:H10)</f>
        <v>287</v>
      </c>
      <c r="J10" s="83">
        <v>85</v>
      </c>
      <c r="K10" s="84">
        <v>90</v>
      </c>
      <c r="L10" s="85">
        <v>92</v>
      </c>
      <c r="M10" s="108">
        <f>SUM(J10:L10)</f>
        <v>267</v>
      </c>
      <c r="N10" s="156">
        <v>99</v>
      </c>
      <c r="O10" s="156">
        <v>98</v>
      </c>
      <c r="P10" s="156">
        <v>99</v>
      </c>
      <c r="Q10" s="225">
        <f>SUM(N10:P10)</f>
        <v>296</v>
      </c>
      <c r="R10" s="27">
        <v>92</v>
      </c>
      <c r="S10" s="28">
        <v>95</v>
      </c>
      <c r="T10" s="29">
        <v>97</v>
      </c>
      <c r="U10" s="41">
        <f>SUM(R10:T10)</f>
        <v>284</v>
      </c>
      <c r="V10" s="27">
        <v>94</v>
      </c>
      <c r="W10" s="28">
        <v>95</v>
      </c>
      <c r="X10" s="29">
        <v>97</v>
      </c>
      <c r="Y10" s="216">
        <f>SUM(V10:X10)</f>
        <v>286</v>
      </c>
      <c r="Z10" s="23">
        <f>SUM(I10,M10,Q10,U10,Y10)</f>
        <v>1420</v>
      </c>
      <c r="AA10" s="62">
        <f>SUM(I10,Q10,Y10)</f>
        <v>869</v>
      </c>
    </row>
    <row r="11" spans="1:27" ht="16.5" customHeight="1" thickBot="1">
      <c r="A11" s="107" t="s">
        <v>16</v>
      </c>
      <c r="B11" s="43" t="s">
        <v>60</v>
      </c>
      <c r="C11" s="181" t="s">
        <v>73</v>
      </c>
      <c r="D11" s="109" t="s">
        <v>26</v>
      </c>
      <c r="E11" s="78">
        <v>2001</v>
      </c>
      <c r="F11" s="27">
        <v>89</v>
      </c>
      <c r="G11" s="28">
        <v>91</v>
      </c>
      <c r="H11" s="29">
        <v>88</v>
      </c>
      <c r="I11" s="108">
        <f>SUM(F11:H11)</f>
        <v>268</v>
      </c>
      <c r="J11" s="112">
        <v>91</v>
      </c>
      <c r="K11" s="113">
        <v>94</v>
      </c>
      <c r="L11" s="114">
        <v>93</v>
      </c>
      <c r="M11" s="224">
        <f>SUM(J11:L11)</f>
        <v>278</v>
      </c>
      <c r="N11" s="146">
        <f>SUM(9+8+9+9+9+9+10+9+10+9)</f>
        <v>91</v>
      </c>
      <c r="O11" s="146">
        <f>SUM(8+9+9+10+10+9+9+9+9+9)</f>
        <v>91</v>
      </c>
      <c r="P11" s="146">
        <f>SUM(9+7+9+10+8+10+10+8+10+10)</f>
        <v>91</v>
      </c>
      <c r="Q11" s="225">
        <f>SUM(N11:P11)</f>
        <v>273</v>
      </c>
      <c r="R11" s="27">
        <v>94</v>
      </c>
      <c r="S11" s="28">
        <v>92</v>
      </c>
      <c r="T11" s="29">
        <v>91</v>
      </c>
      <c r="U11" s="226">
        <f>SUM(R11:T11)</f>
        <v>277</v>
      </c>
      <c r="V11" s="27">
        <v>86</v>
      </c>
      <c r="W11" s="28">
        <v>90</v>
      </c>
      <c r="X11" s="29">
        <v>95</v>
      </c>
      <c r="Y11" s="31">
        <f>SUM(V11:X11)</f>
        <v>271</v>
      </c>
      <c r="Z11" s="23">
        <f>SUM(I11,M11,Q11,U11,Y11)</f>
        <v>1367</v>
      </c>
      <c r="AA11" s="62">
        <f>SUM(M11,Q11,U11)</f>
        <v>828</v>
      </c>
    </row>
    <row r="12" spans="1:27" ht="16.5" customHeight="1" thickBot="1">
      <c r="A12" s="107" t="s">
        <v>22</v>
      </c>
      <c r="B12" s="43" t="s">
        <v>56</v>
      </c>
      <c r="C12" s="64" t="s">
        <v>19</v>
      </c>
      <c r="D12" s="109" t="s">
        <v>20</v>
      </c>
      <c r="E12" s="78">
        <v>2002</v>
      </c>
      <c r="F12" s="27">
        <v>89</v>
      </c>
      <c r="G12" s="28">
        <v>91</v>
      </c>
      <c r="H12" s="29">
        <v>88</v>
      </c>
      <c r="I12" s="224">
        <f>SUM(F12:H12)</f>
        <v>268</v>
      </c>
      <c r="J12" s="24">
        <v>0</v>
      </c>
      <c r="K12" s="25">
        <v>0</v>
      </c>
      <c r="L12" s="26">
        <v>0</v>
      </c>
      <c r="M12" s="108">
        <f>SUM(J12:L12)</f>
        <v>0</v>
      </c>
      <c r="N12" s="189">
        <v>0</v>
      </c>
      <c r="O12" s="190">
        <v>0</v>
      </c>
      <c r="P12" s="191">
        <v>0</v>
      </c>
      <c r="Q12" s="22">
        <f>SUM(N12:P12)</f>
        <v>0</v>
      </c>
      <c r="R12" s="44">
        <v>91</v>
      </c>
      <c r="S12" s="45">
        <v>95</v>
      </c>
      <c r="T12" s="46">
        <v>86</v>
      </c>
      <c r="U12" s="226">
        <f>SUM(R12:T12)</f>
        <v>272</v>
      </c>
      <c r="V12" s="44">
        <v>97</v>
      </c>
      <c r="W12" s="45">
        <v>92</v>
      </c>
      <c r="X12" s="46">
        <v>98</v>
      </c>
      <c r="Y12" s="216">
        <f>SUM(V12:X12)</f>
        <v>287</v>
      </c>
      <c r="Z12" s="23">
        <f>SUM(I12,M12,Q12,U12,Y12)</f>
        <v>827</v>
      </c>
      <c r="AA12" s="62">
        <f>SUM(I12,U12,Y12)</f>
        <v>827</v>
      </c>
    </row>
    <row r="13" spans="1:27" ht="16.5" customHeight="1" thickBot="1">
      <c r="A13" s="107" t="s">
        <v>24</v>
      </c>
      <c r="B13" s="86" t="s">
        <v>43</v>
      </c>
      <c r="C13" s="229">
        <v>39467</v>
      </c>
      <c r="D13" s="230" t="s">
        <v>28</v>
      </c>
      <c r="E13" s="158">
        <v>2001</v>
      </c>
      <c r="F13" s="104">
        <v>0</v>
      </c>
      <c r="G13" s="105">
        <v>0</v>
      </c>
      <c r="H13" s="106">
        <v>0</v>
      </c>
      <c r="I13" s="108">
        <f>SUM(F13:H13)</f>
        <v>0</v>
      </c>
      <c r="J13" s="27">
        <v>91</v>
      </c>
      <c r="K13" s="28">
        <v>85</v>
      </c>
      <c r="L13" s="29">
        <v>87</v>
      </c>
      <c r="M13" s="224">
        <f>SUM(J13:L13)</f>
        <v>263</v>
      </c>
      <c r="N13" s="231">
        <v>96</v>
      </c>
      <c r="O13" s="192">
        <v>94</v>
      </c>
      <c r="P13" s="232">
        <v>97</v>
      </c>
      <c r="Q13" s="225">
        <f>SUM(N13:P13)</f>
        <v>287</v>
      </c>
      <c r="R13" s="27">
        <v>0</v>
      </c>
      <c r="S13" s="28">
        <v>0</v>
      </c>
      <c r="T13" s="29">
        <v>0</v>
      </c>
      <c r="U13" s="41">
        <f>SUM(R13:T13)</f>
        <v>0</v>
      </c>
      <c r="V13" s="27">
        <v>92</v>
      </c>
      <c r="W13" s="28">
        <v>91</v>
      </c>
      <c r="X13" s="29">
        <v>85</v>
      </c>
      <c r="Y13" s="216">
        <f>SUM(V13:X13)</f>
        <v>268</v>
      </c>
      <c r="Z13" s="23">
        <f>SUM(I13,M13,Q13,U13,Y13)</f>
        <v>818</v>
      </c>
      <c r="AA13" s="62">
        <f>SUM(M13,Q13,Y13)</f>
        <v>818</v>
      </c>
    </row>
    <row r="14" spans="1:27" s="6" customFormat="1" ht="16.5" customHeight="1" thickBot="1">
      <c r="A14" s="107" t="s">
        <v>25</v>
      </c>
      <c r="B14" s="43" t="s">
        <v>69</v>
      </c>
      <c r="C14" s="228" t="s">
        <v>74</v>
      </c>
      <c r="D14" s="110" t="s">
        <v>21</v>
      </c>
      <c r="E14" s="159">
        <v>2001</v>
      </c>
      <c r="F14" s="104">
        <v>0</v>
      </c>
      <c r="G14" s="105">
        <v>0</v>
      </c>
      <c r="H14" s="106">
        <v>0</v>
      </c>
      <c r="I14" s="108">
        <f>SUM(F14:H14)</f>
        <v>0</v>
      </c>
      <c r="J14" s="104">
        <v>86</v>
      </c>
      <c r="K14" s="105">
        <v>80</v>
      </c>
      <c r="L14" s="106">
        <v>81</v>
      </c>
      <c r="M14" s="108">
        <f>SUM(J14:L14)</f>
        <v>247</v>
      </c>
      <c r="N14" s="162">
        <f>SUM(10+10+9+9+9+9+8+10+8+10)</f>
        <v>92</v>
      </c>
      <c r="O14" s="146">
        <f>SUM(7+8+7+10+10+10+10+9+9+10)</f>
        <v>90</v>
      </c>
      <c r="P14" s="163">
        <f>SUM(7+8+8+10+8+10+9+8+8+10)</f>
        <v>86</v>
      </c>
      <c r="Q14" s="225">
        <f>SUM(N14:P14)</f>
        <v>268</v>
      </c>
      <c r="R14" s="27">
        <v>85</v>
      </c>
      <c r="S14" s="28">
        <v>87</v>
      </c>
      <c r="T14" s="29">
        <v>89</v>
      </c>
      <c r="U14" s="226">
        <f>SUM(R14:T14)</f>
        <v>261</v>
      </c>
      <c r="V14" s="27">
        <v>90</v>
      </c>
      <c r="W14" s="28">
        <v>89</v>
      </c>
      <c r="X14" s="29">
        <v>72</v>
      </c>
      <c r="Y14" s="216">
        <f>SUM(V14:X14)</f>
        <v>251</v>
      </c>
      <c r="Z14" s="23">
        <f>SUM(I14,M14,Q14,U14,Y14)</f>
        <v>1027</v>
      </c>
      <c r="AA14" s="62">
        <f>SUM(Q14,U14,Y14)</f>
        <v>780</v>
      </c>
    </row>
    <row r="15" spans="1:28" s="6" customFormat="1" ht="16.5" customHeight="1" thickBot="1">
      <c r="A15" s="107" t="s">
        <v>29</v>
      </c>
      <c r="B15" s="39" t="s">
        <v>44</v>
      </c>
      <c r="C15" s="174" t="s">
        <v>19</v>
      </c>
      <c r="D15" s="218" t="s">
        <v>28</v>
      </c>
      <c r="E15" s="78">
        <v>2001</v>
      </c>
      <c r="F15" s="27">
        <v>81</v>
      </c>
      <c r="G15" s="28">
        <v>88</v>
      </c>
      <c r="H15" s="29">
        <v>88</v>
      </c>
      <c r="I15" s="224">
        <f>SUM(F15:H15)</f>
        <v>257</v>
      </c>
      <c r="J15" s="83">
        <v>78</v>
      </c>
      <c r="K15" s="84">
        <v>83</v>
      </c>
      <c r="L15" s="85">
        <v>86</v>
      </c>
      <c r="M15" s="108">
        <f>SUM(J15:L15)</f>
        <v>247</v>
      </c>
      <c r="N15" s="25">
        <v>0</v>
      </c>
      <c r="O15" s="25">
        <v>0</v>
      </c>
      <c r="P15" s="25">
        <v>0</v>
      </c>
      <c r="Q15" s="22">
        <f>SUM(N15:P15)</f>
        <v>0</v>
      </c>
      <c r="R15" s="72">
        <v>90</v>
      </c>
      <c r="S15" s="69">
        <v>82</v>
      </c>
      <c r="T15" s="73">
        <v>75</v>
      </c>
      <c r="U15" s="226">
        <f>SUM(R15:T15)</f>
        <v>247</v>
      </c>
      <c r="V15" s="72">
        <v>93</v>
      </c>
      <c r="W15" s="69">
        <v>85</v>
      </c>
      <c r="X15" s="73">
        <v>80</v>
      </c>
      <c r="Y15" s="216">
        <f>SUM(V15:X15)</f>
        <v>258</v>
      </c>
      <c r="Z15" s="23">
        <f>SUM(I15,M15,Q15,U15,Y15)</f>
        <v>1009</v>
      </c>
      <c r="AA15" s="62">
        <f>SUM(I15,U15,Y15)</f>
        <v>762</v>
      </c>
      <c r="AB15" s="8"/>
    </row>
    <row r="16" spans="1:28" s="6" customFormat="1" ht="16.5" customHeight="1" thickBot="1">
      <c r="A16" s="107" t="s">
        <v>30</v>
      </c>
      <c r="B16" s="43" t="s">
        <v>71</v>
      </c>
      <c r="C16" s="64" t="s">
        <v>19</v>
      </c>
      <c r="D16" s="171" t="s">
        <v>23</v>
      </c>
      <c r="E16" s="78">
        <v>2003</v>
      </c>
      <c r="F16" s="104">
        <v>0</v>
      </c>
      <c r="G16" s="105">
        <v>0</v>
      </c>
      <c r="H16" s="106">
        <v>0</v>
      </c>
      <c r="I16" s="108">
        <f>SUM(F16:H16)</f>
        <v>0</v>
      </c>
      <c r="J16" s="83">
        <v>81</v>
      </c>
      <c r="K16" s="84">
        <v>55</v>
      </c>
      <c r="L16" s="85">
        <v>57</v>
      </c>
      <c r="M16" s="108">
        <f>SUM(J16:L16)</f>
        <v>193</v>
      </c>
      <c r="N16" s="146">
        <f>SUM(8+10+7+10+7+9+7+8+6+9)</f>
        <v>81</v>
      </c>
      <c r="O16" s="146">
        <f>SUM(8+8+7+10+10+9+10+9+8+8)</f>
        <v>87</v>
      </c>
      <c r="P16" s="146">
        <f>SUM(10+7+9+9+9+9+9+9+3+5)</f>
        <v>79</v>
      </c>
      <c r="Q16" s="225">
        <f>SUM(N16:P16)</f>
        <v>247</v>
      </c>
      <c r="R16" s="27">
        <v>87</v>
      </c>
      <c r="S16" s="28">
        <v>88</v>
      </c>
      <c r="T16" s="29">
        <v>85</v>
      </c>
      <c r="U16" s="226">
        <f>SUM(R16:T16)</f>
        <v>260</v>
      </c>
      <c r="V16" s="27">
        <v>85</v>
      </c>
      <c r="W16" s="28">
        <v>82</v>
      </c>
      <c r="X16" s="29">
        <v>83</v>
      </c>
      <c r="Y16" s="216">
        <f>SUM(V16:X16)</f>
        <v>250</v>
      </c>
      <c r="Z16" s="23">
        <f>SUM(I16,M16,Q16,U16,Y16)</f>
        <v>950</v>
      </c>
      <c r="AA16" s="62">
        <f>SUM(Q16,U16,Y16)</f>
        <v>757</v>
      </c>
      <c r="AB16" s="8"/>
    </row>
    <row r="17" spans="1:28" s="6" customFormat="1" ht="16.5" customHeight="1" thickBot="1">
      <c r="A17" s="107" t="s">
        <v>31</v>
      </c>
      <c r="B17" s="39" t="s">
        <v>70</v>
      </c>
      <c r="C17" s="175">
        <v>39871</v>
      </c>
      <c r="D17" s="171" t="s">
        <v>21</v>
      </c>
      <c r="E17" s="78">
        <v>2002</v>
      </c>
      <c r="F17" s="104">
        <v>0</v>
      </c>
      <c r="G17" s="105">
        <v>0</v>
      </c>
      <c r="H17" s="106">
        <v>0</v>
      </c>
      <c r="I17" s="108">
        <f>SUM(F17:H17)</f>
        <v>0</v>
      </c>
      <c r="J17" s="83">
        <v>72</v>
      </c>
      <c r="K17" s="84">
        <v>81</v>
      </c>
      <c r="L17" s="85">
        <v>67</v>
      </c>
      <c r="M17" s="108">
        <f>SUM(J17:L17)</f>
        <v>220</v>
      </c>
      <c r="N17" s="146">
        <f>SUM(8+8+9+9+9+9+9+9+4+9)</f>
        <v>83</v>
      </c>
      <c r="O17" s="146">
        <f>SUM(5+9+8+8+9+10+10+6+8+7)</f>
        <v>80</v>
      </c>
      <c r="P17" s="146">
        <f>SUM(10+10+9+8+10+9+8+9+10+7)</f>
        <v>90</v>
      </c>
      <c r="Q17" s="225">
        <f>SUM(N17:P17)</f>
        <v>253</v>
      </c>
      <c r="R17" s="27">
        <v>70</v>
      </c>
      <c r="S17" s="28">
        <v>86</v>
      </c>
      <c r="T17" s="29">
        <v>85</v>
      </c>
      <c r="U17" s="226">
        <f>SUM(R17:T17)</f>
        <v>241</v>
      </c>
      <c r="V17" s="27">
        <v>79</v>
      </c>
      <c r="W17" s="28">
        <v>77</v>
      </c>
      <c r="X17" s="29">
        <v>80</v>
      </c>
      <c r="Y17" s="216">
        <f>SUM(V17:X17)</f>
        <v>236</v>
      </c>
      <c r="Z17" s="23">
        <f>SUM(I17,M17,Q17,U17,Y17)</f>
        <v>950</v>
      </c>
      <c r="AA17" s="62">
        <f>SUM(Q17,U17,Y17)</f>
        <v>730</v>
      </c>
      <c r="AB17" s="8"/>
    </row>
    <row r="18" spans="1:28" s="6" customFormat="1" ht="16.5" customHeight="1" thickBot="1">
      <c r="A18" s="107" t="s">
        <v>32</v>
      </c>
      <c r="B18" s="86" t="s">
        <v>65</v>
      </c>
      <c r="C18" s="167">
        <v>39925</v>
      </c>
      <c r="D18" s="109" t="s">
        <v>21</v>
      </c>
      <c r="E18" s="159">
        <v>2003</v>
      </c>
      <c r="F18" s="104">
        <v>0</v>
      </c>
      <c r="G18" s="105">
        <v>0</v>
      </c>
      <c r="H18" s="106">
        <v>0</v>
      </c>
      <c r="I18" s="56">
        <f>SUM(F18:H18)</f>
        <v>0</v>
      </c>
      <c r="J18" s="189">
        <v>88</v>
      </c>
      <c r="K18" s="190">
        <v>83</v>
      </c>
      <c r="L18" s="191">
        <v>83</v>
      </c>
      <c r="M18" s="224">
        <f>SUM(J18:L18)</f>
        <v>254</v>
      </c>
      <c r="N18" s="182">
        <f>SUM(10+9+10+8+8+10+8+7+8+8)</f>
        <v>86</v>
      </c>
      <c r="O18" s="194">
        <f>SUM(9+8+9+10+8+7+8+9+8+9)</f>
        <v>85</v>
      </c>
      <c r="P18" s="196">
        <f>SUM(9+8+8+9+10+10+10+9+10+10)</f>
        <v>93</v>
      </c>
      <c r="Q18" s="215">
        <f>SUM(N18:P18)</f>
        <v>264</v>
      </c>
      <c r="R18" s="44">
        <v>0</v>
      </c>
      <c r="S18" s="45">
        <v>0</v>
      </c>
      <c r="T18" s="46">
        <v>0</v>
      </c>
      <c r="U18" s="38">
        <f>SUM(R18:T18)</f>
        <v>0</v>
      </c>
      <c r="V18" s="44">
        <v>0</v>
      </c>
      <c r="W18" s="45">
        <v>0</v>
      </c>
      <c r="X18" s="46">
        <v>0</v>
      </c>
      <c r="Y18" s="31">
        <f>SUM(V18:X18)</f>
        <v>0</v>
      </c>
      <c r="Z18" s="23">
        <f>SUM(I18,M18,Q18,U18,Y18)</f>
        <v>518</v>
      </c>
      <c r="AA18" s="62">
        <f>SUM(M18,Q18)</f>
        <v>518</v>
      </c>
      <c r="AB18" s="8"/>
    </row>
    <row r="19" spans="1:28" s="6" customFormat="1" ht="16.5" customHeight="1" thickBot="1">
      <c r="A19" s="107" t="s">
        <v>33</v>
      </c>
      <c r="B19" s="39" t="s">
        <v>79</v>
      </c>
      <c r="C19" s="64" t="s">
        <v>19</v>
      </c>
      <c r="D19" s="109" t="s">
        <v>23</v>
      </c>
      <c r="E19" s="159">
        <v>2001</v>
      </c>
      <c r="F19" s="65">
        <v>0</v>
      </c>
      <c r="G19" s="63">
        <v>0</v>
      </c>
      <c r="H19" s="71">
        <v>0</v>
      </c>
      <c r="I19" s="56">
        <f>SUM(F19:H19)</f>
        <v>0</v>
      </c>
      <c r="J19" s="219">
        <v>0</v>
      </c>
      <c r="K19" s="105">
        <v>0</v>
      </c>
      <c r="L19" s="222">
        <v>0</v>
      </c>
      <c r="M19" s="108">
        <f>SUM(J19:L19)</f>
        <v>0</v>
      </c>
      <c r="N19" s="182">
        <v>80</v>
      </c>
      <c r="O19" s="194">
        <v>83</v>
      </c>
      <c r="P19" s="196">
        <v>86</v>
      </c>
      <c r="Q19" s="215">
        <f>SUM(N19:P19)</f>
        <v>249</v>
      </c>
      <c r="R19" s="142">
        <v>0</v>
      </c>
      <c r="S19" s="143">
        <v>0</v>
      </c>
      <c r="T19" s="144">
        <v>0</v>
      </c>
      <c r="U19" s="38">
        <f>SUM(R19:T19)</f>
        <v>0</v>
      </c>
      <c r="V19" s="142">
        <v>85</v>
      </c>
      <c r="W19" s="143">
        <v>89</v>
      </c>
      <c r="X19" s="144">
        <v>85</v>
      </c>
      <c r="Y19" s="216">
        <f>SUM(V19:X19)</f>
        <v>259</v>
      </c>
      <c r="Z19" s="23">
        <f>SUM(I19,M19,Q19,U19,Y19)</f>
        <v>508</v>
      </c>
      <c r="AA19" s="62">
        <f>SUM(Q19,Y19)</f>
        <v>508</v>
      </c>
      <c r="AB19" s="8"/>
    </row>
    <row r="20" spans="1:28" s="6" customFormat="1" ht="16.5" customHeight="1" thickBot="1">
      <c r="A20" s="107" t="s">
        <v>34</v>
      </c>
      <c r="B20" s="39" t="s">
        <v>55</v>
      </c>
      <c r="C20" s="64" t="s">
        <v>19</v>
      </c>
      <c r="D20" s="109" t="s">
        <v>20</v>
      </c>
      <c r="E20" s="78">
        <v>2003</v>
      </c>
      <c r="F20" s="27">
        <v>0</v>
      </c>
      <c r="G20" s="28">
        <v>0</v>
      </c>
      <c r="H20" s="29">
        <v>0</v>
      </c>
      <c r="I20" s="56">
        <f>SUM(F20:H20)</f>
        <v>0</v>
      </c>
      <c r="J20" s="65">
        <v>0</v>
      </c>
      <c r="K20" s="63">
        <v>0</v>
      </c>
      <c r="L20" s="71">
        <v>0</v>
      </c>
      <c r="M20" s="108">
        <f>SUM(J20:L20)</f>
        <v>0</v>
      </c>
      <c r="N20" s="28">
        <v>0</v>
      </c>
      <c r="O20" s="28">
        <v>0</v>
      </c>
      <c r="P20" s="28">
        <v>0</v>
      </c>
      <c r="Q20" s="38">
        <f>SUM(N20:P20)</f>
        <v>0</v>
      </c>
      <c r="R20" s="44">
        <v>65</v>
      </c>
      <c r="S20" s="45">
        <v>84</v>
      </c>
      <c r="T20" s="46">
        <v>76</v>
      </c>
      <c r="U20" s="215">
        <f>SUM(R20:T20)</f>
        <v>225</v>
      </c>
      <c r="V20" s="44">
        <v>88</v>
      </c>
      <c r="W20" s="45">
        <v>84</v>
      </c>
      <c r="X20" s="46">
        <v>86</v>
      </c>
      <c r="Y20" s="216">
        <f>SUM(V20:X20)</f>
        <v>258</v>
      </c>
      <c r="Z20" s="23">
        <f>SUM(I20,M20,Q20,U20,Y20)</f>
        <v>483</v>
      </c>
      <c r="AA20" s="62">
        <f>SUM(U20,Y20)</f>
        <v>483</v>
      </c>
      <c r="AB20" s="8"/>
    </row>
    <row r="21" spans="1:28" s="6" customFormat="1" ht="16.5" customHeight="1" thickBot="1">
      <c r="A21" s="107" t="s">
        <v>53</v>
      </c>
      <c r="B21" s="86" t="s">
        <v>50</v>
      </c>
      <c r="C21" s="111"/>
      <c r="D21" s="218" t="s">
        <v>40</v>
      </c>
      <c r="E21" s="158">
        <v>2002</v>
      </c>
      <c r="F21" s="27">
        <v>90</v>
      </c>
      <c r="G21" s="28">
        <v>77</v>
      </c>
      <c r="H21" s="29">
        <v>67</v>
      </c>
      <c r="I21" s="227">
        <f>SUM(F21:H21)</f>
        <v>234</v>
      </c>
      <c r="J21" s="79">
        <v>0</v>
      </c>
      <c r="K21" s="80">
        <v>0</v>
      </c>
      <c r="L21" s="81">
        <v>0</v>
      </c>
      <c r="M21" s="108">
        <f>SUM(J21:L21)</f>
        <v>0</v>
      </c>
      <c r="N21" s="28">
        <v>0</v>
      </c>
      <c r="O21" s="28">
        <v>0</v>
      </c>
      <c r="P21" s="28">
        <v>0</v>
      </c>
      <c r="Q21" s="38">
        <f>SUM(N21:P21)</f>
        <v>0</v>
      </c>
      <c r="R21" s="72">
        <v>77</v>
      </c>
      <c r="S21" s="69">
        <v>82</v>
      </c>
      <c r="T21" s="73">
        <v>81</v>
      </c>
      <c r="U21" s="215">
        <f>SUM(R21:T21)</f>
        <v>240</v>
      </c>
      <c r="V21" s="72">
        <v>0</v>
      </c>
      <c r="W21" s="69">
        <v>0</v>
      </c>
      <c r="X21" s="73">
        <v>0</v>
      </c>
      <c r="Y21" s="38">
        <f>SUM(V21:X21)</f>
        <v>0</v>
      </c>
      <c r="Z21" s="23">
        <f>SUM(I21,M21,Q21,U21,Y21)</f>
        <v>474</v>
      </c>
      <c r="AA21" s="62">
        <f>SUM(I21,U21)</f>
        <v>474</v>
      </c>
      <c r="AB21" s="8"/>
    </row>
    <row r="22" spans="1:28" s="6" customFormat="1" ht="16.5" customHeight="1" thickBot="1">
      <c r="A22" s="107" t="s">
        <v>66</v>
      </c>
      <c r="B22" s="43" t="s">
        <v>57</v>
      </c>
      <c r="C22" s="141" t="s">
        <v>19</v>
      </c>
      <c r="D22" s="148" t="s">
        <v>20</v>
      </c>
      <c r="E22" s="127">
        <v>2001</v>
      </c>
      <c r="F22" s="44">
        <v>91</v>
      </c>
      <c r="G22" s="45">
        <v>95</v>
      </c>
      <c r="H22" s="46">
        <v>91</v>
      </c>
      <c r="I22" s="227">
        <f>SUM(F22:H22)</f>
        <v>277</v>
      </c>
      <c r="J22" s="220">
        <v>0</v>
      </c>
      <c r="K22" s="221">
        <v>0</v>
      </c>
      <c r="L22" s="223">
        <v>0</v>
      </c>
      <c r="M22" s="108">
        <f>SUM(J22:L22)</f>
        <v>0</v>
      </c>
      <c r="N22" s="44">
        <v>0</v>
      </c>
      <c r="O22" s="45">
        <v>0</v>
      </c>
      <c r="P22" s="46">
        <v>0</v>
      </c>
      <c r="Q22" s="38">
        <f>SUM(N22:P22)</f>
        <v>0</v>
      </c>
      <c r="R22" s="142">
        <v>0</v>
      </c>
      <c r="S22" s="143">
        <v>0</v>
      </c>
      <c r="T22" s="144">
        <v>0</v>
      </c>
      <c r="U22" s="38">
        <f>SUM(R22:T22)</f>
        <v>0</v>
      </c>
      <c r="V22" s="142">
        <v>0</v>
      </c>
      <c r="W22" s="143">
        <v>0</v>
      </c>
      <c r="X22" s="144">
        <v>0</v>
      </c>
      <c r="Y22" s="38">
        <f>SUM(V22:X22)</f>
        <v>0</v>
      </c>
      <c r="Z22" s="23">
        <f>SUM(I22,M22,Q22,U22,Y22)</f>
        <v>277</v>
      </c>
      <c r="AA22" s="62">
        <f>SUM(I22)</f>
        <v>277</v>
      </c>
      <c r="AB22" s="8"/>
    </row>
    <row r="23" spans="1:28" s="6" customFormat="1" ht="16.5" customHeight="1" thickBot="1">
      <c r="A23" s="107" t="s">
        <v>67</v>
      </c>
      <c r="B23" s="39" t="s">
        <v>61</v>
      </c>
      <c r="C23" s="64" t="s">
        <v>19</v>
      </c>
      <c r="D23" s="171" t="s">
        <v>23</v>
      </c>
      <c r="E23" s="160">
        <v>2003</v>
      </c>
      <c r="F23" s="44">
        <v>81</v>
      </c>
      <c r="G23" s="45">
        <v>71</v>
      </c>
      <c r="H23" s="46">
        <v>73</v>
      </c>
      <c r="I23" s="227">
        <f>SUM(F23:H23)</f>
        <v>225</v>
      </c>
      <c r="J23" s="65">
        <v>0</v>
      </c>
      <c r="K23" s="63">
        <v>0</v>
      </c>
      <c r="L23" s="71">
        <v>0</v>
      </c>
      <c r="M23" s="108">
        <f>SUM(J23:L23)</f>
        <v>0</v>
      </c>
      <c r="N23" s="28">
        <v>0</v>
      </c>
      <c r="O23" s="28">
        <v>0</v>
      </c>
      <c r="P23" s="28">
        <v>0</v>
      </c>
      <c r="Q23" s="38">
        <f>SUM(N23:P23)</f>
        <v>0</v>
      </c>
      <c r="R23" s="44">
        <v>0</v>
      </c>
      <c r="S23" s="45">
        <v>0</v>
      </c>
      <c r="T23" s="46">
        <v>0</v>
      </c>
      <c r="U23" s="38">
        <f>SUM(R23:T23)</f>
        <v>0</v>
      </c>
      <c r="V23" s="44">
        <v>0</v>
      </c>
      <c r="W23" s="45">
        <v>0</v>
      </c>
      <c r="X23" s="46">
        <v>0</v>
      </c>
      <c r="Y23" s="38">
        <f>SUM(V23:X23)</f>
        <v>0</v>
      </c>
      <c r="Z23" s="23">
        <f>SUM(I23,M23,Q23,U23,Y23)</f>
        <v>225</v>
      </c>
      <c r="AA23" s="62">
        <f>SUM(I23)</f>
        <v>225</v>
      </c>
      <c r="AB23" s="8"/>
    </row>
    <row r="24" spans="1:27" s="6" customFormat="1" ht="16.5" customHeight="1" thickBot="1">
      <c r="A24" s="40" t="s">
        <v>68</v>
      </c>
      <c r="B24" s="95" t="s">
        <v>62</v>
      </c>
      <c r="C24" s="179"/>
      <c r="D24" s="188" t="s">
        <v>40</v>
      </c>
      <c r="E24" s="161">
        <v>2001</v>
      </c>
      <c r="F24" s="102">
        <v>72</v>
      </c>
      <c r="G24" s="103">
        <v>58</v>
      </c>
      <c r="H24" s="96">
        <v>61</v>
      </c>
      <c r="I24" s="216">
        <f>SUM(F24:H24)</f>
        <v>191</v>
      </c>
      <c r="J24" s="168">
        <v>0</v>
      </c>
      <c r="K24" s="169">
        <v>0</v>
      </c>
      <c r="L24" s="170">
        <v>0</v>
      </c>
      <c r="M24" s="93">
        <f>SUM(J24:L24)</f>
        <v>0</v>
      </c>
      <c r="N24" s="193">
        <v>0</v>
      </c>
      <c r="O24" s="195">
        <v>0</v>
      </c>
      <c r="P24" s="197">
        <v>0</v>
      </c>
      <c r="Q24" s="31">
        <f>SUM(N24:P24)</f>
        <v>0</v>
      </c>
      <c r="R24" s="193">
        <v>0</v>
      </c>
      <c r="S24" s="195">
        <v>0</v>
      </c>
      <c r="T24" s="197">
        <v>0</v>
      </c>
      <c r="U24" s="31">
        <f>SUM(R24:T24)</f>
        <v>0</v>
      </c>
      <c r="V24" s="193">
        <v>0</v>
      </c>
      <c r="W24" s="195">
        <v>0</v>
      </c>
      <c r="X24" s="197">
        <v>0</v>
      </c>
      <c r="Y24" s="31">
        <f>SUM(V24:X24)</f>
        <v>0</v>
      </c>
      <c r="Z24" s="31">
        <f>SUM(I24,M24,Q24,U24,Y24)</f>
        <v>191</v>
      </c>
      <c r="AA24" s="60">
        <f>SUM(I24)</f>
        <v>191</v>
      </c>
    </row>
    <row r="25" spans="1:27" s="6" customFormat="1" ht="15.75">
      <c r="A25" s="14"/>
      <c r="B25" s="12"/>
      <c r="C25" s="14"/>
      <c r="D25" s="13"/>
      <c r="E25" s="14"/>
      <c r="F25" s="14"/>
      <c r="G25" s="14"/>
      <c r="H25" s="14"/>
      <c r="I25" s="4"/>
      <c r="J25" s="12"/>
      <c r="K25" s="12"/>
      <c r="L25" s="12"/>
      <c r="M25" s="4"/>
      <c r="N25" s="12"/>
      <c r="O25" s="12"/>
      <c r="P25" s="12"/>
      <c r="Q25" s="4"/>
      <c r="R25" s="15"/>
      <c r="S25" s="15"/>
      <c r="T25" s="15"/>
      <c r="U25" s="4"/>
      <c r="V25" s="12"/>
      <c r="W25" s="12"/>
      <c r="X25" s="12"/>
      <c r="Y25" s="4"/>
      <c r="Z25" s="4"/>
      <c r="AA25" s="4"/>
    </row>
    <row r="26" spans="1:27" s="6" customFormat="1" ht="12.75">
      <c r="A26" s="14"/>
      <c r="J26" s="12"/>
      <c r="K26" s="12"/>
      <c r="L26" s="12"/>
      <c r="M26" s="4"/>
      <c r="N26" s="12"/>
      <c r="O26" s="12"/>
      <c r="P26" s="12"/>
      <c r="Q26" s="4"/>
      <c r="R26" s="12"/>
      <c r="S26" s="12"/>
      <c r="T26" s="12"/>
      <c r="U26" s="4"/>
      <c r="V26" s="12"/>
      <c r="W26" s="12"/>
      <c r="X26" s="12"/>
      <c r="Y26" s="4"/>
      <c r="Z26" s="4"/>
      <c r="AA26" s="4"/>
    </row>
    <row r="27" spans="1:27" s="6" customFormat="1" ht="12.75">
      <c r="A27" s="14"/>
      <c r="J27" s="12"/>
      <c r="K27" s="12"/>
      <c r="L27" s="12"/>
      <c r="M27" s="4"/>
      <c r="N27" s="12"/>
      <c r="O27" s="12"/>
      <c r="P27" s="12"/>
      <c r="Q27" s="4"/>
      <c r="R27" s="12"/>
      <c r="S27" s="12"/>
      <c r="T27" s="12"/>
      <c r="U27" s="4"/>
      <c r="V27" s="12"/>
      <c r="W27" s="12"/>
      <c r="X27" s="12"/>
      <c r="Y27" s="4"/>
      <c r="Z27" s="4"/>
      <c r="AA27" s="4"/>
    </row>
    <row r="28" spans="1:2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</sheetData>
  <sheetProtection/>
  <mergeCells count="9">
    <mergeCell ref="A1:AA1"/>
    <mergeCell ref="A2:AA2"/>
    <mergeCell ref="A3:AA3"/>
    <mergeCell ref="F7:I7"/>
    <mergeCell ref="J7:M7"/>
    <mergeCell ref="N7:Q7"/>
    <mergeCell ref="R7:U7"/>
    <mergeCell ref="V7:Y7"/>
    <mergeCell ref="Z7:Z8"/>
  </mergeCells>
  <printOptions horizontalCentered="1"/>
  <pageMargins left="0.19652777777777777" right="0.19652777777777777" top="0.9840277777777778" bottom="0.9840277777777778" header="0.5118055555555556" footer="0.5118055555555556"/>
  <pageSetup horizontalDpi="300" verticalDpi="300" orientation="landscape" paperSize="9" r:id="rId1"/>
  <ignoredErrors>
    <ignoredError sqref="C11 C14" numberStoredAsText="1"/>
    <ignoredError sqref="I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2"/>
  <sheetViews>
    <sheetView zoomScale="95" zoomScaleNormal="95" zoomScalePageLayoutView="0" workbookViewId="0" topLeftCell="A1">
      <selection activeCell="A1" sqref="A1:AA1"/>
    </sheetView>
  </sheetViews>
  <sheetFormatPr defaultColWidth="9.140625" defaultRowHeight="12.75"/>
  <cols>
    <col min="1" max="1" width="4.28125" style="0" customWidth="1"/>
    <col min="2" max="2" width="17.421875" style="0" customWidth="1"/>
    <col min="3" max="3" width="8.8515625" style="0" customWidth="1"/>
    <col min="4" max="4" width="14.28125" style="0" customWidth="1"/>
    <col min="5" max="5" width="6.421875" style="0" customWidth="1"/>
    <col min="6" max="6" width="3.57421875" style="0" customWidth="1"/>
    <col min="7" max="7" width="4.140625" style="0" customWidth="1"/>
    <col min="8" max="8" width="4.00390625" style="0" customWidth="1"/>
    <col min="9" max="9" width="4.140625" style="0" customWidth="1"/>
    <col min="10" max="10" width="4.00390625" style="0" customWidth="1"/>
    <col min="11" max="13" width="3.8515625" style="0" customWidth="1"/>
    <col min="14" max="17" width="4.00390625" style="0" customWidth="1"/>
    <col min="18" max="18" width="4.28125" style="0" customWidth="1"/>
    <col min="19" max="19" width="4.421875" style="0" customWidth="1"/>
    <col min="20" max="20" width="3.8515625" style="0" customWidth="1"/>
    <col min="21" max="21" width="4.00390625" style="0" customWidth="1"/>
    <col min="22" max="23" width="3.421875" style="0" customWidth="1"/>
    <col min="24" max="24" width="3.7109375" style="0" customWidth="1"/>
    <col min="25" max="25" width="4.00390625" style="0" customWidth="1"/>
    <col min="26" max="26" width="8.421875" style="0" customWidth="1"/>
    <col min="27" max="27" width="8.28125" style="0" customWidth="1"/>
  </cols>
  <sheetData>
    <row r="1" spans="1:32" ht="26.2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6"/>
      <c r="AC1" s="6"/>
      <c r="AD1" s="6"/>
      <c r="AE1" s="6"/>
      <c r="AF1" s="6"/>
    </row>
    <row r="2" spans="1:32" ht="26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6"/>
      <c r="AC2" s="6"/>
      <c r="AD2" s="6"/>
      <c r="AE2" s="6"/>
      <c r="AF2" s="6"/>
    </row>
    <row r="3" spans="1:32" ht="26.25">
      <c r="A3" s="202" t="s">
        <v>54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6"/>
      <c r="AC3" s="6"/>
      <c r="AD3" s="6"/>
      <c r="AE3" s="6"/>
      <c r="AF3" s="6"/>
    </row>
    <row r="4" spans="1:3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B4" s="6"/>
      <c r="AC4" s="6"/>
      <c r="AD4" s="6"/>
      <c r="AE4" s="6"/>
      <c r="AF4" s="6"/>
    </row>
    <row r="5" spans="1:32" ht="12.75">
      <c r="A5" s="16" t="s">
        <v>46</v>
      </c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6"/>
      <c r="AC5" s="6"/>
      <c r="AD5" s="6"/>
      <c r="AE5" s="6"/>
      <c r="AF5" s="6"/>
    </row>
    <row r="6" spans="1:32" ht="13.5" thickBot="1">
      <c r="A6" s="16"/>
      <c r="B6" s="16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6"/>
      <c r="AC6" s="6"/>
      <c r="AD6" s="6"/>
      <c r="AE6" s="6"/>
      <c r="AF6" s="6"/>
    </row>
    <row r="7" spans="1:32" ht="13.5" thickBot="1">
      <c r="A7" s="35"/>
      <c r="B7" s="35"/>
      <c r="C7" s="35"/>
      <c r="D7" s="35"/>
      <c r="E7" s="35"/>
      <c r="F7" s="213" t="s">
        <v>3</v>
      </c>
      <c r="G7" s="213"/>
      <c r="H7" s="213"/>
      <c r="I7" s="213"/>
      <c r="J7" s="207" t="s">
        <v>4</v>
      </c>
      <c r="K7" s="207"/>
      <c r="L7" s="207"/>
      <c r="M7" s="207"/>
      <c r="N7" s="213" t="s">
        <v>5</v>
      </c>
      <c r="O7" s="213"/>
      <c r="P7" s="213"/>
      <c r="Q7" s="207"/>
      <c r="R7" s="213" t="s">
        <v>6</v>
      </c>
      <c r="S7" s="213"/>
      <c r="T7" s="213"/>
      <c r="U7" s="207"/>
      <c r="V7" s="213" t="s">
        <v>7</v>
      </c>
      <c r="W7" s="213"/>
      <c r="X7" s="213"/>
      <c r="Y7" s="207"/>
      <c r="Z7" s="214" t="s">
        <v>8</v>
      </c>
      <c r="AA7" s="57" t="s">
        <v>8</v>
      </c>
      <c r="AB7" s="6"/>
      <c r="AC7" s="6"/>
      <c r="AD7" s="6"/>
      <c r="AE7" s="6"/>
      <c r="AF7" s="6"/>
    </row>
    <row r="8" spans="1:32" ht="13.5" thickBot="1">
      <c r="A8" s="50" t="s">
        <v>9</v>
      </c>
      <c r="B8" s="176" t="s">
        <v>10</v>
      </c>
      <c r="C8" s="177" t="s">
        <v>11</v>
      </c>
      <c r="D8" s="76" t="s">
        <v>12</v>
      </c>
      <c r="E8" s="178" t="s">
        <v>13</v>
      </c>
      <c r="F8" s="125" t="s">
        <v>14</v>
      </c>
      <c r="G8" s="76" t="s">
        <v>15</v>
      </c>
      <c r="H8" s="77" t="s">
        <v>16</v>
      </c>
      <c r="I8" s="38" t="s">
        <v>17</v>
      </c>
      <c r="J8" s="49" t="s">
        <v>14</v>
      </c>
      <c r="K8" s="20" t="s">
        <v>15</v>
      </c>
      <c r="L8" s="20" t="s">
        <v>16</v>
      </c>
      <c r="M8" s="21" t="s">
        <v>17</v>
      </c>
      <c r="N8" s="75" t="s">
        <v>14</v>
      </c>
      <c r="O8" s="76" t="s">
        <v>15</v>
      </c>
      <c r="P8" s="77" t="s">
        <v>16</v>
      </c>
      <c r="Q8" s="94" t="s">
        <v>17</v>
      </c>
      <c r="R8" s="75" t="s">
        <v>14</v>
      </c>
      <c r="S8" s="76" t="s">
        <v>15</v>
      </c>
      <c r="T8" s="77" t="s">
        <v>16</v>
      </c>
      <c r="U8" s="94" t="s">
        <v>17</v>
      </c>
      <c r="V8" s="75" t="s">
        <v>14</v>
      </c>
      <c r="W8" s="76" t="s">
        <v>15</v>
      </c>
      <c r="X8" s="77" t="s">
        <v>16</v>
      </c>
      <c r="Y8" s="49" t="s">
        <v>17</v>
      </c>
      <c r="Z8" s="208"/>
      <c r="AA8" s="58" t="s">
        <v>18</v>
      </c>
      <c r="AB8" s="6"/>
      <c r="AC8" s="6"/>
      <c r="AD8" s="6"/>
      <c r="AE8" s="6"/>
      <c r="AF8" s="6"/>
    </row>
    <row r="9" spans="1:32" ht="16.5" customHeight="1" thickBot="1">
      <c r="A9" s="82" t="s">
        <v>14</v>
      </c>
      <c r="B9" s="51" t="s">
        <v>75</v>
      </c>
      <c r="C9" s="198">
        <v>37936</v>
      </c>
      <c r="D9" s="149" t="s">
        <v>26</v>
      </c>
      <c r="E9" s="155">
        <v>2000</v>
      </c>
      <c r="F9" s="98">
        <v>0</v>
      </c>
      <c r="G9" s="99">
        <v>0</v>
      </c>
      <c r="H9" s="100">
        <v>0</v>
      </c>
      <c r="I9" s="31">
        <f>SUM(F9:H9)</f>
        <v>0</v>
      </c>
      <c r="J9" s="66">
        <v>100</v>
      </c>
      <c r="K9" s="67">
        <v>100</v>
      </c>
      <c r="L9" s="68">
        <v>99</v>
      </c>
      <c r="M9" s="216">
        <f>SUM(J9:L9)</f>
        <v>299</v>
      </c>
      <c r="N9" s="199">
        <v>100</v>
      </c>
      <c r="O9" s="199">
        <v>100</v>
      </c>
      <c r="P9" s="199">
        <v>100</v>
      </c>
      <c r="Q9" s="225">
        <f>SUM(N9:P9)</f>
        <v>300</v>
      </c>
      <c r="R9" s="32">
        <v>98</v>
      </c>
      <c r="S9" s="33">
        <v>95</v>
      </c>
      <c r="T9" s="34">
        <v>98</v>
      </c>
      <c r="U9" s="31">
        <f>SUM(R9:T9)</f>
        <v>291</v>
      </c>
      <c r="V9" s="32">
        <v>100</v>
      </c>
      <c r="W9" s="33">
        <v>99</v>
      </c>
      <c r="X9" s="34">
        <v>100</v>
      </c>
      <c r="Y9" s="216">
        <f>SUM(V9:X9)</f>
        <v>299</v>
      </c>
      <c r="Z9" s="23">
        <f>SUM(I9,M9,Q9,U9,Y9)</f>
        <v>1189</v>
      </c>
      <c r="AA9" s="62">
        <f>SUM(M9,Q9,Y9)</f>
        <v>898</v>
      </c>
      <c r="AB9" s="6"/>
      <c r="AC9" s="6"/>
      <c r="AD9" s="6"/>
      <c r="AE9" s="6"/>
      <c r="AF9" s="6"/>
    </row>
    <row r="10" spans="1:32" ht="16.5" customHeight="1" thickBot="1">
      <c r="A10" s="82" t="s">
        <v>15</v>
      </c>
      <c r="B10" s="39" t="s">
        <v>63</v>
      </c>
      <c r="C10" s="175">
        <v>39776</v>
      </c>
      <c r="D10" s="109" t="s">
        <v>26</v>
      </c>
      <c r="E10" s="30">
        <v>2000</v>
      </c>
      <c r="F10" s="65">
        <v>87</v>
      </c>
      <c r="G10" s="63">
        <v>88</v>
      </c>
      <c r="H10" s="71">
        <v>85</v>
      </c>
      <c r="I10" s="31">
        <f>SUM(F10:H10)</f>
        <v>260</v>
      </c>
      <c r="J10" s="65">
        <v>91</v>
      </c>
      <c r="K10" s="63">
        <v>96</v>
      </c>
      <c r="L10" s="71">
        <v>95</v>
      </c>
      <c r="M10" s="216">
        <f>SUM(J10:L10)</f>
        <v>282</v>
      </c>
      <c r="N10" s="63">
        <f>SUM(10+8+10+10+9+10+9+10+9+10)</f>
        <v>95</v>
      </c>
      <c r="O10" s="63">
        <f>SUM(10+8+10+9+10+10+10+10+10+10)</f>
        <v>97</v>
      </c>
      <c r="P10" s="63">
        <f>SUM(10+10+10+9+10+9+9+10+10+9)</f>
        <v>96</v>
      </c>
      <c r="Q10" s="225">
        <f>SUM(N10:P10)</f>
        <v>288</v>
      </c>
      <c r="R10" s="79">
        <v>0</v>
      </c>
      <c r="S10" s="80">
        <v>0</v>
      </c>
      <c r="T10" s="81">
        <v>0</v>
      </c>
      <c r="U10" s="31">
        <f>SUM(R10:T10)</f>
        <v>0</v>
      </c>
      <c r="V10" s="79">
        <v>93</v>
      </c>
      <c r="W10" s="80">
        <v>88</v>
      </c>
      <c r="X10" s="81">
        <v>91</v>
      </c>
      <c r="Y10" s="216">
        <f>SUM(V10:X10)</f>
        <v>272</v>
      </c>
      <c r="Z10" s="23">
        <f>SUM(I10,M10,Q10,U10,Y10)</f>
        <v>1102</v>
      </c>
      <c r="AA10" s="62">
        <f>SUM(M10,Q10,Y10)</f>
        <v>842</v>
      </c>
      <c r="AB10" s="6"/>
      <c r="AC10" s="6"/>
      <c r="AD10" s="6"/>
      <c r="AE10" s="6"/>
      <c r="AF10" s="6"/>
    </row>
    <row r="11" spans="1:32" ht="16.5" customHeight="1" thickBot="1">
      <c r="A11" s="82" t="s">
        <v>16</v>
      </c>
      <c r="B11" s="95" t="s">
        <v>76</v>
      </c>
      <c r="C11" s="179" t="s">
        <v>19</v>
      </c>
      <c r="D11" s="172" t="s">
        <v>20</v>
      </c>
      <c r="E11" s="132">
        <v>2000</v>
      </c>
      <c r="F11" s="168">
        <v>0</v>
      </c>
      <c r="G11" s="169">
        <v>0</v>
      </c>
      <c r="H11" s="170">
        <v>0</v>
      </c>
      <c r="I11" s="31">
        <f>SUM(F11:H11)</f>
        <v>0</v>
      </c>
      <c r="J11" s="102">
        <v>0</v>
      </c>
      <c r="K11" s="103">
        <v>0</v>
      </c>
      <c r="L11" s="96">
        <v>0</v>
      </c>
      <c r="M11" s="31">
        <f>SUM(J11:L11)</f>
        <v>0</v>
      </c>
      <c r="N11" s="103">
        <v>89</v>
      </c>
      <c r="O11" s="103">
        <v>92</v>
      </c>
      <c r="P11" s="103">
        <v>95</v>
      </c>
      <c r="Q11" s="216">
        <f>SUM(N11:P11)</f>
        <v>276</v>
      </c>
      <c r="R11" s="138">
        <v>90</v>
      </c>
      <c r="S11" s="139">
        <v>88</v>
      </c>
      <c r="T11" s="140">
        <v>77</v>
      </c>
      <c r="U11" s="216">
        <f>SUM(R11:T11)</f>
        <v>255</v>
      </c>
      <c r="V11" s="138">
        <v>92</v>
      </c>
      <c r="W11" s="139">
        <v>95</v>
      </c>
      <c r="X11" s="140">
        <v>95</v>
      </c>
      <c r="Y11" s="216">
        <f>SUM(V11:X11)</f>
        <v>282</v>
      </c>
      <c r="Z11" s="31">
        <f>SUM(I11,M11,Q11,U11,Y11)</f>
        <v>813</v>
      </c>
      <c r="AA11" s="60">
        <f>SUM(Q11,U11,Y11)</f>
        <v>813</v>
      </c>
      <c r="AB11" s="6"/>
      <c r="AC11" s="6"/>
      <c r="AD11" s="6"/>
      <c r="AE11" s="6"/>
      <c r="AF11" s="6"/>
    </row>
    <row r="12" spans="1:5" ht="16.5" customHeight="1">
      <c r="A12" s="6"/>
      <c r="B12" s="6"/>
      <c r="C12" s="6"/>
      <c r="D12" s="6"/>
      <c r="E12" s="6"/>
    </row>
    <row r="13" spans="1:5" ht="16.5" customHeight="1">
      <c r="A13" s="6"/>
      <c r="B13" s="6"/>
      <c r="C13" s="6"/>
      <c r="D13" s="6"/>
      <c r="E13" s="6"/>
    </row>
    <row r="14" spans="1:5" ht="16.5" customHeight="1">
      <c r="A14" s="6"/>
      <c r="B14" s="6"/>
      <c r="C14" s="6"/>
      <c r="D14" s="6"/>
      <c r="E14" s="6"/>
    </row>
    <row r="15" spans="1:5" ht="16.5" customHeight="1">
      <c r="A15" s="6"/>
      <c r="B15" s="6"/>
      <c r="C15" s="6"/>
      <c r="D15" s="6"/>
      <c r="E15" s="6"/>
    </row>
    <row r="16" spans="1:5" ht="16.5" customHeight="1">
      <c r="A16" s="6"/>
      <c r="B16" s="6"/>
      <c r="C16" s="6"/>
      <c r="D16" s="6"/>
      <c r="E16" s="6"/>
    </row>
    <row r="17" spans="1:5" ht="16.5" customHeight="1">
      <c r="A17" s="6"/>
      <c r="B17" s="6"/>
      <c r="C17" s="6"/>
      <c r="D17" s="6"/>
      <c r="E17" s="6"/>
    </row>
    <row r="18" spans="1:5" ht="16.5" customHeight="1">
      <c r="A18" s="6"/>
      <c r="B18" s="6"/>
      <c r="C18" s="6"/>
      <c r="D18" s="6"/>
      <c r="E18" s="6"/>
    </row>
    <row r="19" spans="1:5" ht="16.5" customHeight="1">
      <c r="A19" s="6"/>
      <c r="B19" s="6"/>
      <c r="C19" s="6"/>
      <c r="D19" s="6"/>
      <c r="E19" s="6"/>
    </row>
    <row r="20" spans="1:5" ht="16.5" customHeight="1">
      <c r="A20" s="6"/>
      <c r="B20" s="6"/>
      <c r="C20" s="6"/>
      <c r="D20" s="6"/>
      <c r="E20" s="6"/>
    </row>
    <row r="21" spans="1:5" ht="16.5" customHeight="1">
      <c r="A21" s="6"/>
      <c r="B21" s="6"/>
      <c r="C21" s="6"/>
      <c r="D21" s="6"/>
      <c r="E21" s="6"/>
    </row>
    <row r="22" spans="1:32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</sheetData>
  <sheetProtection/>
  <mergeCells count="9">
    <mergeCell ref="A2:AA2"/>
    <mergeCell ref="A1:AA1"/>
    <mergeCell ref="F7:I7"/>
    <mergeCell ref="J7:M7"/>
    <mergeCell ref="N7:Q7"/>
    <mergeCell ref="R7:U7"/>
    <mergeCell ref="V7:Y7"/>
    <mergeCell ref="Z7:Z8"/>
    <mergeCell ref="A3:AA3"/>
  </mergeCells>
  <printOptions horizontalCentered="1"/>
  <pageMargins left="0" right="0" top="0.984251968503937" bottom="0.984251968503937" header="0" footer="0"/>
  <pageSetup horizontalDpi="300" verticalDpi="300" orientation="landscape" paperSize="9" r:id="rId1"/>
  <ignoredErrors>
    <ignoredError sqref="I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1"/>
  <sheetViews>
    <sheetView tabSelected="1" workbookViewId="0" topLeftCell="A1">
      <selection activeCell="A1" sqref="A1:AA1"/>
    </sheetView>
  </sheetViews>
  <sheetFormatPr defaultColWidth="9.140625" defaultRowHeight="12.75"/>
  <cols>
    <col min="1" max="1" width="4.28125" style="0" customWidth="1"/>
    <col min="2" max="2" width="17.421875" style="0" customWidth="1"/>
    <col min="3" max="3" width="8.8515625" style="0" customWidth="1"/>
    <col min="4" max="4" width="14.28125" style="0" customWidth="1"/>
    <col min="5" max="5" width="6.421875" style="0" customWidth="1"/>
    <col min="6" max="6" width="3.57421875" style="0" customWidth="1"/>
    <col min="7" max="7" width="4.140625" style="0" customWidth="1"/>
    <col min="8" max="8" width="4.00390625" style="0" customWidth="1"/>
    <col min="9" max="9" width="4.140625" style="0" customWidth="1"/>
    <col min="10" max="10" width="4.00390625" style="0" customWidth="1"/>
    <col min="11" max="13" width="3.8515625" style="0" customWidth="1"/>
    <col min="14" max="17" width="4.00390625" style="0" customWidth="1"/>
    <col min="18" max="18" width="4.28125" style="0" customWidth="1"/>
    <col min="19" max="19" width="4.421875" style="0" customWidth="1"/>
    <col min="20" max="20" width="3.8515625" style="0" customWidth="1"/>
    <col min="21" max="21" width="4.00390625" style="0" customWidth="1"/>
    <col min="22" max="23" width="3.421875" style="0" customWidth="1"/>
    <col min="24" max="24" width="3.7109375" style="0" customWidth="1"/>
    <col min="25" max="25" width="4.00390625" style="0" customWidth="1"/>
    <col min="26" max="26" width="8.421875" style="0" customWidth="1"/>
    <col min="27" max="27" width="8.28125" style="0" customWidth="1"/>
  </cols>
  <sheetData>
    <row r="1" spans="1:27" ht="26.2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</row>
    <row r="2" spans="1:27" ht="26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</row>
    <row r="3" spans="1:27" ht="26.25">
      <c r="A3" s="202" t="s">
        <v>54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2.75">
      <c r="A5" s="16" t="s">
        <v>46</v>
      </c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3.5" thickBot="1">
      <c r="A6" s="16"/>
      <c r="B6" s="16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3.5" thickBot="1">
      <c r="A7" s="35"/>
      <c r="B7" s="35"/>
      <c r="C7" s="35"/>
      <c r="D7" s="35"/>
      <c r="E7" s="35"/>
      <c r="F7" s="213" t="s">
        <v>3</v>
      </c>
      <c r="G7" s="213"/>
      <c r="H7" s="213"/>
      <c r="I7" s="213"/>
      <c r="J7" s="207" t="s">
        <v>4</v>
      </c>
      <c r="K7" s="207"/>
      <c r="L7" s="207"/>
      <c r="M7" s="207"/>
      <c r="N7" s="213" t="s">
        <v>5</v>
      </c>
      <c r="O7" s="213"/>
      <c r="P7" s="213"/>
      <c r="Q7" s="207"/>
      <c r="R7" s="213" t="s">
        <v>6</v>
      </c>
      <c r="S7" s="213"/>
      <c r="T7" s="213"/>
      <c r="U7" s="207"/>
      <c r="V7" s="213" t="s">
        <v>7</v>
      </c>
      <c r="W7" s="213"/>
      <c r="X7" s="213"/>
      <c r="Y7" s="207"/>
      <c r="Z7" s="214" t="s">
        <v>8</v>
      </c>
      <c r="AA7" s="57" t="s">
        <v>8</v>
      </c>
    </row>
    <row r="8" spans="1:27" ht="13.5" thickBot="1">
      <c r="A8" s="120" t="s">
        <v>9</v>
      </c>
      <c r="B8" s="74" t="s">
        <v>10</v>
      </c>
      <c r="C8" s="126" t="s">
        <v>11</v>
      </c>
      <c r="D8" s="54" t="s">
        <v>12</v>
      </c>
      <c r="E8" s="122" t="s">
        <v>13</v>
      </c>
      <c r="F8" s="125" t="s">
        <v>14</v>
      </c>
      <c r="G8" s="76" t="s">
        <v>15</v>
      </c>
      <c r="H8" s="77" t="s">
        <v>16</v>
      </c>
      <c r="I8" s="38" t="s">
        <v>17</v>
      </c>
      <c r="J8" s="49" t="s">
        <v>14</v>
      </c>
      <c r="K8" s="20" t="s">
        <v>15</v>
      </c>
      <c r="L8" s="20" t="s">
        <v>16</v>
      </c>
      <c r="M8" s="21" t="s">
        <v>17</v>
      </c>
      <c r="N8" s="53" t="s">
        <v>14</v>
      </c>
      <c r="O8" s="54" t="s">
        <v>15</v>
      </c>
      <c r="P8" s="55" t="s">
        <v>16</v>
      </c>
      <c r="Q8" s="94" t="s">
        <v>17</v>
      </c>
      <c r="R8" s="53" t="s">
        <v>14</v>
      </c>
      <c r="S8" s="54" t="s">
        <v>15</v>
      </c>
      <c r="T8" s="55" t="s">
        <v>16</v>
      </c>
      <c r="U8" s="94" t="s">
        <v>17</v>
      </c>
      <c r="V8" s="53" t="s">
        <v>14</v>
      </c>
      <c r="W8" s="54" t="s">
        <v>15</v>
      </c>
      <c r="X8" s="55" t="s">
        <v>16</v>
      </c>
      <c r="Y8" s="49" t="s">
        <v>17</v>
      </c>
      <c r="Z8" s="208"/>
      <c r="AA8" s="58" t="s">
        <v>18</v>
      </c>
    </row>
    <row r="9" spans="1:27" ht="13.5" thickBot="1">
      <c r="A9" s="82" t="s">
        <v>14</v>
      </c>
      <c r="B9" s="51" t="s">
        <v>37</v>
      </c>
      <c r="C9" s="157">
        <v>38985</v>
      </c>
      <c r="D9" s="147" t="s">
        <v>20</v>
      </c>
      <c r="E9" s="155">
        <v>2000</v>
      </c>
      <c r="F9" s="98">
        <v>99</v>
      </c>
      <c r="G9" s="99">
        <v>99</v>
      </c>
      <c r="H9" s="100">
        <v>99</v>
      </c>
      <c r="I9" s="216">
        <f>SUM(F9:H9)</f>
        <v>297</v>
      </c>
      <c r="J9" s="66">
        <v>97</v>
      </c>
      <c r="K9" s="67">
        <v>99</v>
      </c>
      <c r="L9" s="68">
        <v>100</v>
      </c>
      <c r="M9" s="216">
        <f>SUM(J9:L9)</f>
        <v>296</v>
      </c>
      <c r="N9" s="67">
        <v>100</v>
      </c>
      <c r="O9" s="67">
        <v>99</v>
      </c>
      <c r="P9" s="67">
        <v>100</v>
      </c>
      <c r="Q9" s="225">
        <f>SUM(N9:P9)</f>
        <v>299</v>
      </c>
      <c r="R9" s="32">
        <v>98</v>
      </c>
      <c r="S9" s="33">
        <v>97</v>
      </c>
      <c r="T9" s="34">
        <v>100</v>
      </c>
      <c r="U9" s="31">
        <f>SUM(R9:T9)</f>
        <v>295</v>
      </c>
      <c r="V9" s="32">
        <v>97</v>
      </c>
      <c r="W9" s="33">
        <v>99</v>
      </c>
      <c r="X9" s="34">
        <v>99</v>
      </c>
      <c r="Y9" s="31">
        <f>SUM(V9:X9)</f>
        <v>295</v>
      </c>
      <c r="Z9" s="23">
        <f>SUM(I9,M9,Q9,U9,Y9)</f>
        <v>1482</v>
      </c>
      <c r="AA9" s="62">
        <f>SUM(I9,M9,Q9)</f>
        <v>892</v>
      </c>
    </row>
    <row r="10" spans="1:27" ht="14.25" thickBot="1">
      <c r="A10" s="82" t="s">
        <v>15</v>
      </c>
      <c r="B10" s="43" t="s">
        <v>38</v>
      </c>
      <c r="C10" s="131">
        <v>38988</v>
      </c>
      <c r="D10" s="148" t="s">
        <v>20</v>
      </c>
      <c r="E10" s="90">
        <v>2000</v>
      </c>
      <c r="F10" s="104">
        <v>98</v>
      </c>
      <c r="G10" s="105">
        <v>100</v>
      </c>
      <c r="H10" s="106">
        <v>100</v>
      </c>
      <c r="I10" s="216">
        <f>SUM(F10:H10)</f>
        <v>298</v>
      </c>
      <c r="J10" s="65">
        <v>98</v>
      </c>
      <c r="K10" s="63">
        <v>98</v>
      </c>
      <c r="L10" s="71">
        <v>98</v>
      </c>
      <c r="M10" s="31">
        <f>SUM(J10:L10)</f>
        <v>294</v>
      </c>
      <c r="N10" s="166">
        <f>SUM(10+9+10+10+10+10+10+10+10+10)</f>
        <v>99</v>
      </c>
      <c r="O10" s="166">
        <v>100</v>
      </c>
      <c r="P10" s="166">
        <v>100</v>
      </c>
      <c r="Q10" s="225">
        <f>SUM(N10:P10)</f>
        <v>299</v>
      </c>
      <c r="R10" s="79">
        <v>100</v>
      </c>
      <c r="S10" s="80">
        <v>97</v>
      </c>
      <c r="T10" s="81">
        <v>98</v>
      </c>
      <c r="U10" s="216">
        <f>SUM(R10:T10)</f>
        <v>295</v>
      </c>
      <c r="V10" s="79">
        <v>98</v>
      </c>
      <c r="W10" s="80">
        <v>99</v>
      </c>
      <c r="X10" s="81">
        <v>98</v>
      </c>
      <c r="Y10" s="31">
        <f>SUM(V10:X10)</f>
        <v>295</v>
      </c>
      <c r="Z10" s="23">
        <f>SUM(I10,M10,Q10,U10,Y10)</f>
        <v>1481</v>
      </c>
      <c r="AA10" s="62">
        <f>SUM(I10,Q10,U10)</f>
        <v>892</v>
      </c>
    </row>
    <row r="11" spans="1:27" ht="13.5" thickBot="1">
      <c r="A11" s="82" t="s">
        <v>16</v>
      </c>
      <c r="B11" s="118" t="s">
        <v>41</v>
      </c>
      <c r="C11" s="111">
        <v>38987</v>
      </c>
      <c r="D11" s="171" t="s">
        <v>20</v>
      </c>
      <c r="E11" s="30">
        <v>2000</v>
      </c>
      <c r="F11" s="104">
        <v>97</v>
      </c>
      <c r="G11" s="105">
        <v>98</v>
      </c>
      <c r="H11" s="106">
        <v>98</v>
      </c>
      <c r="I11" s="31">
        <f>SUM(F11:H11)</f>
        <v>293</v>
      </c>
      <c r="J11" s="65">
        <v>95</v>
      </c>
      <c r="K11" s="63">
        <v>99</v>
      </c>
      <c r="L11" s="71">
        <v>98</v>
      </c>
      <c r="M11" s="31">
        <f>SUM(J11:L11)</f>
        <v>292</v>
      </c>
      <c r="N11" s="63">
        <v>99</v>
      </c>
      <c r="O11" s="63">
        <v>98</v>
      </c>
      <c r="P11" s="63">
        <v>100</v>
      </c>
      <c r="Q11" s="225">
        <f>SUM(N11:P11)</f>
        <v>297</v>
      </c>
      <c r="R11" s="79">
        <v>98</v>
      </c>
      <c r="S11" s="80">
        <v>99</v>
      </c>
      <c r="T11" s="81">
        <v>96</v>
      </c>
      <c r="U11" s="216">
        <f>SUM(R11:T11)</f>
        <v>293</v>
      </c>
      <c r="V11" s="79">
        <v>100</v>
      </c>
      <c r="W11" s="80">
        <v>100</v>
      </c>
      <c r="X11" s="81">
        <v>97</v>
      </c>
      <c r="Y11" s="216">
        <f>SUM(V11:X11)</f>
        <v>297</v>
      </c>
      <c r="Z11" s="23">
        <f>SUM(I11,M11,Q11,U11,Y11)</f>
        <v>1472</v>
      </c>
      <c r="AA11" s="62">
        <f>SUM(Q11,U11,Y11)</f>
        <v>887</v>
      </c>
    </row>
    <row r="12" spans="1:27" ht="13.5" thickBot="1">
      <c r="A12" s="82" t="s">
        <v>22</v>
      </c>
      <c r="B12" s="42" t="s">
        <v>36</v>
      </c>
      <c r="C12" s="64">
        <v>37927</v>
      </c>
      <c r="D12" s="109" t="s">
        <v>26</v>
      </c>
      <c r="E12" s="30">
        <v>2000</v>
      </c>
      <c r="F12" s="104">
        <v>97</v>
      </c>
      <c r="G12" s="105">
        <v>96</v>
      </c>
      <c r="H12" s="106">
        <v>97</v>
      </c>
      <c r="I12" s="31">
        <f>SUM(F12:H12)</f>
        <v>290</v>
      </c>
      <c r="J12" s="65">
        <v>99</v>
      </c>
      <c r="K12" s="63">
        <v>100</v>
      </c>
      <c r="L12" s="71">
        <v>97</v>
      </c>
      <c r="M12" s="216">
        <f>SUM(J12:L12)</f>
        <v>296</v>
      </c>
      <c r="N12" s="63">
        <f>SUM(10+9+9+10+10+10+10+10+10+10)</f>
        <v>98</v>
      </c>
      <c r="O12" s="63">
        <v>98</v>
      </c>
      <c r="P12" s="63">
        <v>98</v>
      </c>
      <c r="Q12" s="225">
        <f>SUM(N12:P12)</f>
        <v>294</v>
      </c>
      <c r="R12" s="79">
        <v>95</v>
      </c>
      <c r="S12" s="80">
        <v>97</v>
      </c>
      <c r="T12" s="81">
        <v>96</v>
      </c>
      <c r="U12" s="31">
        <f>SUM(R12:T12)</f>
        <v>288</v>
      </c>
      <c r="V12" s="79">
        <v>98</v>
      </c>
      <c r="W12" s="80">
        <v>99</v>
      </c>
      <c r="X12" s="81">
        <v>97</v>
      </c>
      <c r="Y12" s="216">
        <f>SUM(V12:X12)</f>
        <v>294</v>
      </c>
      <c r="Z12" s="23">
        <f>SUM(I12,M12,Q12,U12,Y12)</f>
        <v>1462</v>
      </c>
      <c r="AA12" s="62">
        <f>SUM(M12,Q12,Y12)</f>
        <v>884</v>
      </c>
    </row>
    <row r="13" spans="1:27" ht="13.5" thickBot="1">
      <c r="A13" s="82" t="s">
        <v>24</v>
      </c>
      <c r="B13" s="43" t="s">
        <v>35</v>
      </c>
      <c r="C13" s="173" t="s">
        <v>45</v>
      </c>
      <c r="D13" s="109" t="s">
        <v>20</v>
      </c>
      <c r="E13" s="30">
        <v>1999</v>
      </c>
      <c r="F13" s="104">
        <v>98</v>
      </c>
      <c r="G13" s="105">
        <v>97</v>
      </c>
      <c r="H13" s="106">
        <v>98</v>
      </c>
      <c r="I13" s="216">
        <f>SUM(F13:H13)</f>
        <v>293</v>
      </c>
      <c r="J13" s="65">
        <v>87</v>
      </c>
      <c r="K13" s="63">
        <v>94</v>
      </c>
      <c r="L13" s="71">
        <v>92</v>
      </c>
      <c r="M13" s="31">
        <f>SUM(J13:L13)</f>
        <v>273</v>
      </c>
      <c r="N13" s="63">
        <f>SUM(9+10+10+9+9+10+9+10+10+10)</f>
        <v>96</v>
      </c>
      <c r="O13" s="63">
        <f>SUM(9+9+9+9+9+10+9+9+10+9)</f>
        <v>92</v>
      </c>
      <c r="P13" s="63">
        <f>SUM(10+10+10+10+9+10+9+10+10+9)</f>
        <v>97</v>
      </c>
      <c r="Q13" s="22">
        <f>SUM(N13:P13)</f>
        <v>285</v>
      </c>
      <c r="R13" s="79">
        <v>97</v>
      </c>
      <c r="S13" s="80">
        <v>97</v>
      </c>
      <c r="T13" s="81">
        <v>98</v>
      </c>
      <c r="U13" s="216">
        <f>SUM(R13:T13)</f>
        <v>292</v>
      </c>
      <c r="V13" s="79">
        <v>98</v>
      </c>
      <c r="W13" s="80">
        <v>97</v>
      </c>
      <c r="X13" s="81">
        <v>98</v>
      </c>
      <c r="Y13" s="216">
        <f>SUM(V13:X13)</f>
        <v>293</v>
      </c>
      <c r="Z13" s="23">
        <f>SUM(I13,M13,Q13,U13,Y13)</f>
        <v>1436</v>
      </c>
      <c r="AA13" s="62">
        <f>SUM(I13,U13,Y13)</f>
        <v>878</v>
      </c>
    </row>
    <row r="14" spans="1:27" ht="13.5" thickBot="1">
      <c r="A14" s="82" t="s">
        <v>25</v>
      </c>
      <c r="B14" s="39" t="s">
        <v>42</v>
      </c>
      <c r="C14" s="64">
        <v>39437</v>
      </c>
      <c r="D14" s="109" t="s">
        <v>23</v>
      </c>
      <c r="E14" s="30">
        <v>2000</v>
      </c>
      <c r="F14" s="104">
        <v>94</v>
      </c>
      <c r="G14" s="105">
        <v>91</v>
      </c>
      <c r="H14" s="106">
        <v>90</v>
      </c>
      <c r="I14" s="216">
        <f>SUM(F14:H14)</f>
        <v>275</v>
      </c>
      <c r="J14" s="65">
        <v>87</v>
      </c>
      <c r="K14" s="63">
        <v>90</v>
      </c>
      <c r="L14" s="71">
        <v>94</v>
      </c>
      <c r="M14" s="216">
        <f>SUM(J14:L14)</f>
        <v>271</v>
      </c>
      <c r="N14" s="165">
        <f>SUM(48+46)</f>
        <v>94</v>
      </c>
      <c r="O14" s="165">
        <f>SUM(44+48)</f>
        <v>92</v>
      </c>
      <c r="P14" s="165">
        <f>SUM(49+47)</f>
        <v>96</v>
      </c>
      <c r="Q14" s="225">
        <f>SUM(N14:P14)</f>
        <v>282</v>
      </c>
      <c r="R14" s="79">
        <v>0</v>
      </c>
      <c r="S14" s="80">
        <v>0</v>
      </c>
      <c r="T14" s="81">
        <v>0</v>
      </c>
      <c r="U14" s="31">
        <f>SUM(R14:T14)</f>
        <v>0</v>
      </c>
      <c r="V14" s="79">
        <v>80</v>
      </c>
      <c r="W14" s="80">
        <v>91</v>
      </c>
      <c r="X14" s="81">
        <v>91</v>
      </c>
      <c r="Y14" s="31">
        <f>SUM(V14:X14)</f>
        <v>262</v>
      </c>
      <c r="Z14" s="23">
        <f>SUM(I14,M14,Q14,U14,Y14)</f>
        <v>1090</v>
      </c>
      <c r="AA14" s="62">
        <f>SUM(I14,M14,Q14)</f>
        <v>828</v>
      </c>
    </row>
    <row r="15" spans="1:27" ht="13.5" thickBot="1">
      <c r="A15" s="82" t="s">
        <v>29</v>
      </c>
      <c r="B15" s="86" t="s">
        <v>48</v>
      </c>
      <c r="C15" s="141"/>
      <c r="D15" s="123" t="s">
        <v>40</v>
      </c>
      <c r="E15" s="90">
        <v>2000</v>
      </c>
      <c r="F15" s="104">
        <v>89</v>
      </c>
      <c r="G15" s="105">
        <v>87</v>
      </c>
      <c r="H15" s="106">
        <v>88</v>
      </c>
      <c r="I15" s="31">
        <f>SUM(F15:H15)</f>
        <v>264</v>
      </c>
      <c r="J15" s="65">
        <v>92</v>
      </c>
      <c r="K15" s="63">
        <v>83</v>
      </c>
      <c r="L15" s="71">
        <v>84</v>
      </c>
      <c r="M15" s="31">
        <f>SUM(J15:L15)</f>
        <v>259</v>
      </c>
      <c r="N15" s="63">
        <f>SUM(10+9+8+10+9+10+10+10+9+10)</f>
        <v>95</v>
      </c>
      <c r="O15" s="63">
        <f>SUM(9+10+10+9+10+8+10+7+9+9)</f>
        <v>91</v>
      </c>
      <c r="P15" s="63">
        <f>SUM(10+9+9+10+10+10+9+10+9+10)</f>
        <v>96</v>
      </c>
      <c r="Q15" s="225">
        <f>SUM(N15:P15)</f>
        <v>282</v>
      </c>
      <c r="R15" s="79">
        <v>93</v>
      </c>
      <c r="S15" s="80">
        <v>92</v>
      </c>
      <c r="T15" s="81">
        <v>87</v>
      </c>
      <c r="U15" s="216">
        <f>SUM(R15:T15)</f>
        <v>272</v>
      </c>
      <c r="V15" s="79">
        <v>87</v>
      </c>
      <c r="W15" s="80">
        <v>89</v>
      </c>
      <c r="X15" s="81">
        <v>89</v>
      </c>
      <c r="Y15" s="216">
        <f>SUM(V15:X15)</f>
        <v>265</v>
      </c>
      <c r="Z15" s="23">
        <f>SUM(I15,M15,Q15,U15,Y15)</f>
        <v>1342</v>
      </c>
      <c r="AA15" s="62">
        <f>SUM(Q15,U15,Y15)</f>
        <v>819</v>
      </c>
    </row>
    <row r="16" spans="1:27" ht="13.5" thickBot="1">
      <c r="A16" s="82" t="s">
        <v>30</v>
      </c>
      <c r="B16" s="39" t="s">
        <v>80</v>
      </c>
      <c r="C16" s="89" t="s">
        <v>19</v>
      </c>
      <c r="D16" s="171" t="s">
        <v>28</v>
      </c>
      <c r="E16" s="97">
        <v>2000</v>
      </c>
      <c r="F16" s="104">
        <v>0</v>
      </c>
      <c r="G16" s="105">
        <v>0</v>
      </c>
      <c r="H16" s="106">
        <v>0</v>
      </c>
      <c r="I16" s="31">
        <f>SUM(F16:H16)</f>
        <v>0</v>
      </c>
      <c r="J16" s="65">
        <v>83</v>
      </c>
      <c r="K16" s="63">
        <v>81</v>
      </c>
      <c r="L16" s="71">
        <v>77</v>
      </c>
      <c r="M16" s="216">
        <f>SUM(J16:L16)</f>
        <v>241</v>
      </c>
      <c r="N16" s="28">
        <v>0</v>
      </c>
      <c r="O16" s="28">
        <v>0</v>
      </c>
      <c r="P16" s="28">
        <v>0</v>
      </c>
      <c r="Q16" s="22">
        <f>SUM(N16:P16)</f>
        <v>0</v>
      </c>
      <c r="R16" s="79">
        <v>82</v>
      </c>
      <c r="S16" s="80">
        <v>89</v>
      </c>
      <c r="T16" s="81">
        <v>93</v>
      </c>
      <c r="U16" s="216">
        <f>SUM(R16:T16)</f>
        <v>264</v>
      </c>
      <c r="V16" s="79">
        <v>77</v>
      </c>
      <c r="W16" s="80">
        <v>85</v>
      </c>
      <c r="X16" s="81">
        <v>71</v>
      </c>
      <c r="Y16" s="216">
        <f>SUM(V16:X16)</f>
        <v>233</v>
      </c>
      <c r="Z16" s="23">
        <f>SUM(I16,M16,Q16,U16,Y16)</f>
        <v>738</v>
      </c>
      <c r="AA16" s="62">
        <f>SUM(M16,U16,Y16)</f>
        <v>738</v>
      </c>
    </row>
    <row r="17" spans="1:27" ht="13.5" thickBot="1">
      <c r="A17" s="82" t="s">
        <v>31</v>
      </c>
      <c r="B17" s="39" t="s">
        <v>82</v>
      </c>
      <c r="C17" s="64" t="s">
        <v>19</v>
      </c>
      <c r="D17" s="171" t="s">
        <v>20</v>
      </c>
      <c r="E17" s="97">
        <v>1999</v>
      </c>
      <c r="F17" s="104">
        <v>0</v>
      </c>
      <c r="G17" s="105">
        <v>0</v>
      </c>
      <c r="H17" s="106">
        <v>0</v>
      </c>
      <c r="I17" s="31">
        <f>SUM(F17:H17)</f>
        <v>0</v>
      </c>
      <c r="J17" s="65">
        <v>0</v>
      </c>
      <c r="K17" s="63">
        <v>0</v>
      </c>
      <c r="L17" s="71">
        <v>0</v>
      </c>
      <c r="M17" s="31">
        <f>SUM(J17:L17)</f>
        <v>0</v>
      </c>
      <c r="N17" s="164">
        <v>0</v>
      </c>
      <c r="O17" s="164">
        <v>0</v>
      </c>
      <c r="P17" s="164">
        <v>0</v>
      </c>
      <c r="Q17" s="22">
        <f>SUM(N17:P17)</f>
        <v>0</v>
      </c>
      <c r="R17" s="79">
        <v>85</v>
      </c>
      <c r="S17" s="80">
        <v>87</v>
      </c>
      <c r="T17" s="81">
        <v>83</v>
      </c>
      <c r="U17" s="216">
        <f>SUM(R17:T17)</f>
        <v>255</v>
      </c>
      <c r="V17" s="79">
        <v>93</v>
      </c>
      <c r="W17" s="80">
        <v>89</v>
      </c>
      <c r="X17" s="81">
        <v>94</v>
      </c>
      <c r="Y17" s="216">
        <f>SUM(V17:X17)</f>
        <v>276</v>
      </c>
      <c r="Z17" s="23">
        <f>SUM(I17,M17,Q17,U17,Y17)</f>
        <v>531</v>
      </c>
      <c r="AA17" s="62">
        <f>SUM(U17,Y17)</f>
        <v>531</v>
      </c>
    </row>
    <row r="18" spans="1:27" ht="13.5" thickBot="1">
      <c r="A18" s="82" t="s">
        <v>32</v>
      </c>
      <c r="B18" s="39" t="s">
        <v>78</v>
      </c>
      <c r="C18" s="64" t="s">
        <v>19</v>
      </c>
      <c r="D18" s="171" t="s">
        <v>23</v>
      </c>
      <c r="E18" s="97">
        <v>2000</v>
      </c>
      <c r="F18" s="104">
        <v>0</v>
      </c>
      <c r="G18" s="105">
        <v>0</v>
      </c>
      <c r="H18" s="106">
        <v>0</v>
      </c>
      <c r="I18" s="31">
        <f>SUM(F18:H18)</f>
        <v>0</v>
      </c>
      <c r="J18" s="65">
        <v>0</v>
      </c>
      <c r="K18" s="63">
        <v>0</v>
      </c>
      <c r="L18" s="71">
        <v>0</v>
      </c>
      <c r="M18" s="31">
        <f>SUM(J18:L18)</f>
        <v>0</v>
      </c>
      <c r="N18" s="164">
        <f>SUM(10+9+9+7+9+8+10+7+9+10)</f>
        <v>88</v>
      </c>
      <c r="O18" s="164">
        <f>SUM(10+7+9+9+10+9+9+10+10+10)</f>
        <v>93</v>
      </c>
      <c r="P18" s="164">
        <f>SUM(8+9+8+8+8+7+8+10+10+10)</f>
        <v>86</v>
      </c>
      <c r="Q18" s="225">
        <f>SUM(N18:P18)</f>
        <v>267</v>
      </c>
      <c r="R18" s="79">
        <v>0</v>
      </c>
      <c r="S18" s="80">
        <v>0</v>
      </c>
      <c r="T18" s="81">
        <v>0</v>
      </c>
      <c r="U18" s="31">
        <f>SUM(R18:T18)</f>
        <v>0</v>
      </c>
      <c r="V18" s="79">
        <v>86</v>
      </c>
      <c r="W18" s="80">
        <v>87</v>
      </c>
      <c r="X18" s="81">
        <v>83</v>
      </c>
      <c r="Y18" s="216">
        <f>SUM(V18:X18)</f>
        <v>256</v>
      </c>
      <c r="Z18" s="23">
        <f>SUM(I18,M18,Q18,U18,Y18)</f>
        <v>523</v>
      </c>
      <c r="AA18" s="62">
        <f>SUM(Q18,Y18)</f>
        <v>523</v>
      </c>
    </row>
    <row r="19" spans="1:27" ht="13.5" thickBot="1">
      <c r="A19" s="82" t="s">
        <v>33</v>
      </c>
      <c r="B19" s="39" t="s">
        <v>77</v>
      </c>
      <c r="C19" s="64" t="s">
        <v>19</v>
      </c>
      <c r="D19" s="109" t="s">
        <v>28</v>
      </c>
      <c r="E19" s="97">
        <v>2000</v>
      </c>
      <c r="F19" s="104">
        <v>0</v>
      </c>
      <c r="G19" s="105">
        <v>0</v>
      </c>
      <c r="H19" s="106">
        <v>0</v>
      </c>
      <c r="I19" s="31">
        <f>SUM(F19:H19)</f>
        <v>0</v>
      </c>
      <c r="J19" s="65">
        <v>0</v>
      </c>
      <c r="K19" s="63">
        <v>0</v>
      </c>
      <c r="L19" s="71">
        <v>0</v>
      </c>
      <c r="M19" s="31">
        <f>SUM(J19:L19)</f>
        <v>0</v>
      </c>
      <c r="N19" s="164">
        <f>SUM(10+9+10+9+9+8+7+6+8+9)</f>
        <v>85</v>
      </c>
      <c r="O19" s="164">
        <f>SUM(10+10+10+9+8+10+9+9+9+9)</f>
        <v>93</v>
      </c>
      <c r="P19" s="164">
        <f>SUM(10+10+9+9+9+10+10+9+8+10)</f>
        <v>94</v>
      </c>
      <c r="Q19" s="225">
        <f>SUM(N19:P19)</f>
        <v>272</v>
      </c>
      <c r="R19" s="79">
        <v>0</v>
      </c>
      <c r="S19" s="80">
        <v>0</v>
      </c>
      <c r="T19" s="81">
        <v>0</v>
      </c>
      <c r="U19" s="31">
        <f>SUM(R19:T19)</f>
        <v>0</v>
      </c>
      <c r="V19" s="79">
        <v>0</v>
      </c>
      <c r="W19" s="80">
        <v>0</v>
      </c>
      <c r="X19" s="81">
        <v>0</v>
      </c>
      <c r="Y19" s="31">
        <f>SUM(V19:X19)</f>
        <v>0</v>
      </c>
      <c r="Z19" s="23">
        <f>SUM(I19,M19,Q19,U19,Y19)</f>
        <v>272</v>
      </c>
      <c r="AA19" s="62">
        <f>SUM(Q19)</f>
        <v>272</v>
      </c>
    </row>
    <row r="20" spans="1:27" ht="13.5" thickBot="1">
      <c r="A20" s="82" t="s">
        <v>34</v>
      </c>
      <c r="B20" s="95" t="s">
        <v>81</v>
      </c>
      <c r="C20" s="179" t="s">
        <v>19</v>
      </c>
      <c r="D20" s="172" t="s">
        <v>28</v>
      </c>
      <c r="E20" s="132">
        <v>2000</v>
      </c>
      <c r="F20" s="168">
        <v>0</v>
      </c>
      <c r="G20" s="169">
        <v>0</v>
      </c>
      <c r="H20" s="170">
        <v>0</v>
      </c>
      <c r="I20" s="31">
        <f>SUM(F20:H20)</f>
        <v>0</v>
      </c>
      <c r="J20" s="102">
        <v>0</v>
      </c>
      <c r="K20" s="103">
        <v>0</v>
      </c>
      <c r="L20" s="96">
        <v>0</v>
      </c>
      <c r="M20" s="31">
        <f>SUM(J20:L20)</f>
        <v>0</v>
      </c>
      <c r="N20" s="200">
        <v>0</v>
      </c>
      <c r="O20" s="201">
        <v>0</v>
      </c>
      <c r="P20" s="201">
        <v>0</v>
      </c>
      <c r="Q20" s="31">
        <f>SUM(N20:P20)</f>
        <v>0</v>
      </c>
      <c r="R20" s="138">
        <v>82</v>
      </c>
      <c r="S20" s="139">
        <v>83</v>
      </c>
      <c r="T20" s="140">
        <v>81</v>
      </c>
      <c r="U20" s="216">
        <f>SUM(R20:T20)</f>
        <v>246</v>
      </c>
      <c r="V20" s="138">
        <v>0</v>
      </c>
      <c r="W20" s="139">
        <v>0</v>
      </c>
      <c r="X20" s="140">
        <v>0</v>
      </c>
      <c r="Y20" s="31">
        <f>SUM(V20:X20)</f>
        <v>0</v>
      </c>
      <c r="Z20" s="31">
        <f>SUM(I20,M20,Q20,U20,Y20)</f>
        <v>246</v>
      </c>
      <c r="AA20" s="60">
        <f>SUM(U20)</f>
        <v>246</v>
      </c>
    </row>
    <row r="21" spans="1:27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</sheetData>
  <mergeCells count="9">
    <mergeCell ref="A1:AA1"/>
    <mergeCell ref="A2:AA2"/>
    <mergeCell ref="A3:AA3"/>
    <mergeCell ref="F7:I7"/>
    <mergeCell ref="J7:M7"/>
    <mergeCell ref="N7:Q7"/>
    <mergeCell ref="R7:U7"/>
    <mergeCell ref="V7:Y7"/>
    <mergeCell ref="Z7:Z8"/>
  </mergeCells>
  <printOptions horizontalCentered="1"/>
  <pageMargins left="0" right="0" top="0.984251968503937" bottom="0.984251968503937" header="0" footer="0"/>
  <pageSetup orientation="landscape" paperSize="9" r:id="rId1"/>
  <ignoredErrors>
    <ignoredError sqref="C13" numberStoredAsText="1"/>
    <ignoredError sqref="I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Jitka Zajíčková</cp:lastModifiedBy>
  <cp:lastPrinted>2013-04-21T16:08:44Z</cp:lastPrinted>
  <dcterms:created xsi:type="dcterms:W3CDTF">2008-04-20T07:16:08Z</dcterms:created>
  <dcterms:modified xsi:type="dcterms:W3CDTF">2013-04-21T16:08:57Z</dcterms:modified>
  <cp:category/>
  <cp:version/>
  <cp:contentType/>
  <cp:contentStatus/>
</cp:coreProperties>
</file>